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hidePivotFieldList="1" defaultThemeVersion="166925"/>
  <mc:AlternateContent xmlns:mc="http://schemas.openxmlformats.org/markup-compatibility/2006">
    <mc:Choice Requires="x15">
      <x15ac:absPath xmlns:x15ac="http://schemas.microsoft.com/office/spreadsheetml/2010/11/ac" url="C:\Users\SIUH\Downloads\"/>
    </mc:Choice>
  </mc:AlternateContent>
  <xr:revisionPtr revIDLastSave="0" documentId="13_ncr:1_{C12A7F65-E224-4CF0-89DF-34FA68DE2C3D}" xr6:coauthVersionLast="47" xr6:coauthVersionMax="47" xr10:uidLastSave="{00000000-0000-0000-0000-000000000000}"/>
  <workbookProtection workbookAlgorithmName="SHA-512" workbookHashValue="s3r73X7ZSM0B+iupPRJOo4BRZ8/R/JiMbNFkPrNskO0VgiajgFwsXOzXVFphWVuS5WJrdnLVspYB0tmK0Wqf4g==" workbookSaltValue="BIIRZT4c7kt6Oy/RNU+81Q==" workbookSpinCount="100000" lockStructure="1"/>
  <bookViews>
    <workbookView xWindow="-108" yWindow="-108" windowWidth="23256" windowHeight="12576" xr2:uid="{CB59E322-D1A7-43F3-9342-641FDBED6D4F}"/>
  </bookViews>
  <sheets>
    <sheet name="Overview &amp; Instructions" sheetId="35" r:id="rId1"/>
    <sheet name="Quote Summary" sheetId="33" r:id="rId2"/>
    <sheet name="EVSE Goods &amp; Materials" sheetId="27" r:id="rId3"/>
    <sheet name="Labour" sheetId="26" r:id="rId4"/>
    <sheet name="Annual Maintenance " sheetId="34" r:id="rId5"/>
    <sheet name="A1. EVSE Goods" sheetId="29" state="hidden" r:id="rId6"/>
    <sheet name="A2. EVSE Works" sheetId="30" state="hidden" r:id="rId7"/>
    <sheet name="A3. EVSE Services" sheetId="31" state="hidden" r:id="rId8"/>
  </sheets>
  <calcPr calcId="191028"/>
  <customWorkbookViews>
    <customWorkbookView name="Robert Nair - Personal View" guid="{BF30318D-36A4-4A50-AED5-C912CC664B4C}" mergeInterval="0" personalView="1" maximized="1" xWindow="-11" yWindow="-11" windowWidth="1942" windowHeight="1042"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 i="34" l="1"/>
  <c r="B2" i="26"/>
  <c r="B2" i="27"/>
  <c r="C45" i="27"/>
  <c r="C43" i="27"/>
  <c r="C44" i="27"/>
  <c r="A25" i="27"/>
  <c r="A24" i="27"/>
  <c r="C67" i="27"/>
  <c r="C66" i="27"/>
  <c r="C65" i="27"/>
  <c r="C64" i="27"/>
  <c r="C63" i="27"/>
  <c r="C62" i="27"/>
  <c r="C61" i="27"/>
  <c r="C60" i="27"/>
  <c r="C59" i="27"/>
  <c r="C58" i="27"/>
  <c r="D28" i="26"/>
  <c r="D27" i="26"/>
  <c r="D26" i="26"/>
  <c r="D11" i="26"/>
  <c r="D19" i="26"/>
  <c r="D18" i="26"/>
  <c r="D17" i="26"/>
  <c r="D16" i="26"/>
  <c r="D15" i="26"/>
  <c r="D14" i="26"/>
  <c r="D13" i="26"/>
  <c r="D12" i="26"/>
  <c r="D10" i="26"/>
  <c r="D9" i="26"/>
  <c r="D8" i="26"/>
  <c r="D7" i="26"/>
  <c r="D6" i="26"/>
  <c r="C84" i="27"/>
  <c r="G52" i="27"/>
  <c r="G51" i="27"/>
  <c r="G50" i="27"/>
  <c r="G32" i="27"/>
  <c r="G33" i="27"/>
  <c r="G34" i="27"/>
  <c r="G35" i="27"/>
  <c r="G36" i="27"/>
  <c r="G37" i="27"/>
  <c r="G38" i="27"/>
  <c r="G43" i="27"/>
  <c r="G44" i="27"/>
  <c r="G45" i="27"/>
  <c r="G58" i="27"/>
  <c r="G59" i="27"/>
  <c r="G60" i="27"/>
  <c r="G61" i="27"/>
  <c r="G62" i="27"/>
  <c r="G63" i="27"/>
  <c r="G64" i="27"/>
  <c r="G65" i="27"/>
  <c r="G66" i="27"/>
  <c r="G67" i="27"/>
  <c r="F12" i="34"/>
  <c r="G11" i="34"/>
  <c r="C11" i="34"/>
  <c r="A11" i="34"/>
  <c r="G10" i="34"/>
  <c r="C10" i="34"/>
  <c r="A10" i="34"/>
  <c r="G9" i="34"/>
  <c r="C9" i="34"/>
  <c r="A9" i="34"/>
  <c r="G8" i="34"/>
  <c r="C8" i="34"/>
  <c r="A8" i="34"/>
  <c r="G7" i="34"/>
  <c r="C7" i="34"/>
  <c r="A7" i="34"/>
  <c r="G6" i="34"/>
  <c r="C6" i="34"/>
  <c r="A6" i="34"/>
  <c r="G68" i="27" l="1"/>
  <c r="G46" i="27"/>
  <c r="G39" i="27"/>
  <c r="G12" i="34"/>
  <c r="C20" i="33" s="1"/>
  <c r="H17" i="26"/>
  <c r="H6" i="26"/>
  <c r="C52" i="27" l="1"/>
  <c r="C51" i="27"/>
  <c r="C50" i="27"/>
  <c r="C38" i="27"/>
  <c r="C37" i="27"/>
  <c r="C36" i="27"/>
  <c r="C35" i="27"/>
  <c r="C34" i="27"/>
  <c r="C33" i="27"/>
  <c r="C32" i="27"/>
  <c r="E26" i="27"/>
  <c r="E25" i="27"/>
  <c r="E24" i="27"/>
  <c r="E23" i="27"/>
  <c r="C14" i="27"/>
  <c r="C13" i="27"/>
  <c r="C12" i="27"/>
  <c r="C11" i="27"/>
  <c r="C10" i="27"/>
  <c r="C9" i="27"/>
  <c r="C8" i="27"/>
  <c r="C7" i="27"/>
  <c r="G14" i="27"/>
  <c r="G13" i="27"/>
  <c r="G12" i="27"/>
  <c r="G11" i="27"/>
  <c r="G10" i="27"/>
  <c r="G9" i="27"/>
  <c r="G8" i="27"/>
  <c r="G7" i="27"/>
  <c r="G6" i="27"/>
  <c r="C6" i="27"/>
  <c r="A7" i="27"/>
  <c r="G53" i="27" l="1"/>
  <c r="E27" i="27"/>
  <c r="C5" i="33" s="1"/>
  <c r="C10" i="33"/>
  <c r="A52" i="27"/>
  <c r="A51" i="27"/>
  <c r="A53" i="27"/>
  <c r="A26" i="27" l="1"/>
  <c r="A23" i="27"/>
  <c r="A28" i="26"/>
  <c r="A27" i="26"/>
  <c r="A26" i="26"/>
  <c r="A67" i="27"/>
  <c r="A66" i="27"/>
  <c r="A65" i="27"/>
  <c r="A64" i="27"/>
  <c r="A63" i="27"/>
  <c r="A62" i="27"/>
  <c r="A61" i="27"/>
  <c r="A60" i="27"/>
  <c r="A59" i="27"/>
  <c r="A58" i="27"/>
  <c r="A50" i="27"/>
  <c r="A45" i="27"/>
  <c r="A44" i="27"/>
  <c r="A43" i="27"/>
  <c r="A38" i="27"/>
  <c r="A37" i="27"/>
  <c r="A36" i="27"/>
  <c r="A35" i="27"/>
  <c r="A34" i="27"/>
  <c r="A33" i="27"/>
  <c r="A32" i="27"/>
  <c r="H28" i="26"/>
  <c r="H27" i="26"/>
  <c r="H26" i="26"/>
  <c r="C7" i="33"/>
  <c r="A13" i="27"/>
  <c r="A14" i="27"/>
  <c r="A12" i="27"/>
  <c r="A11" i="27"/>
  <c r="A10" i="27"/>
  <c r="A9" i="27"/>
  <c r="A8" i="27"/>
  <c r="A6" i="27"/>
  <c r="A19" i="26"/>
  <c r="A18" i="26"/>
  <c r="A17" i="26"/>
  <c r="A16" i="26"/>
  <c r="A15" i="26"/>
  <c r="A14" i="26"/>
  <c r="A13" i="26"/>
  <c r="A12" i="26"/>
  <c r="A11" i="26"/>
  <c r="A10" i="26"/>
  <c r="A9" i="26"/>
  <c r="A8" i="26"/>
  <c r="A7" i="26"/>
  <c r="A6" i="26"/>
  <c r="H29" i="26" l="1"/>
  <c r="C14" i="33" s="1"/>
  <c r="F40" i="31" l="1"/>
  <c r="F39" i="31"/>
  <c r="F38" i="31"/>
  <c r="F37" i="31"/>
  <c r="F36" i="31"/>
  <c r="F35" i="31"/>
  <c r="D21" i="31"/>
  <c r="D22" i="30"/>
  <c r="G20" i="26" l="1"/>
  <c r="H19" i="26"/>
  <c r="H18" i="26"/>
  <c r="H16" i="26"/>
  <c r="H15" i="26"/>
  <c r="H14" i="26"/>
  <c r="H13" i="26"/>
  <c r="H12" i="26"/>
  <c r="H11" i="26"/>
  <c r="H10" i="26"/>
  <c r="H9" i="26"/>
  <c r="H8" i="26"/>
  <c r="H7" i="26"/>
  <c r="H20" i="26" l="1"/>
  <c r="C13" i="33" s="1"/>
  <c r="C9" i="33"/>
  <c r="C6" i="33"/>
  <c r="G15" i="27"/>
  <c r="C4" i="33" s="1"/>
  <c r="C15" i="33" l="1"/>
  <c r="C8" i="33"/>
  <c r="C11" i="33" s="1"/>
  <c r="C17" i="33" l="1"/>
</calcChain>
</file>

<file path=xl/sharedStrings.xml><?xml version="1.0" encoding="utf-8"?>
<sst xmlns="http://schemas.openxmlformats.org/spreadsheetml/2006/main" count="530" uniqueCount="332">
  <si>
    <t xml:space="preserve">Supplier Quotation Card </t>
  </si>
  <si>
    <t>Overview and Instructions</t>
  </si>
  <si>
    <t>The aspects of an EV infrastructure that need to be considered carefully are:</t>
  </si>
  <si>
    <t>Electric Vehicle Supply Equipment (EVSE)</t>
  </si>
  <si>
    <t>The EVSE (or EV charger) is the hardware required to provide electric power to recharge the battery of the electric vehicle.</t>
  </si>
  <si>
    <t>Main switchboard (MSB)</t>
  </si>
  <si>
    <t xml:space="preserve">A main switchboard is the central point of connection between the site and the grid. Power is distributed from here to other parts of the site. </t>
  </si>
  <si>
    <t>Distribution boards (DBs)</t>
  </si>
  <si>
    <t>Distribution boards are connected electrically to the MSB via larger high capacity cables. 
From here, power is distributed to power points, lighting and appliances like the EV chargers. 
The reason for creating this smaller sub-circuits is to avoid large quantities of cable runs from the MSB.</t>
  </si>
  <si>
    <t>Upgrades to existing switchboards</t>
  </si>
  <si>
    <t>The installation of the EVSE may trigger the need to upgrade the switchboard. This will depend mostly on the available spare capacity of the switchboard, as well as its age. If the existing distribution boards can be utilised, the installation costs can be significantly lower than installing new distribution boards with associated protection equipment. This card includes a rate for both cases in specific scenarios.</t>
  </si>
  <si>
    <t>Cables - sub-mains</t>
  </si>
  <si>
    <t>These are the higher capacity cables between MSBs and DBs. The total power capacity of the DB that is connected to the MSB needs to be taken into account when sizing up the cables for sub mains. The submains cable price is calculated separately from the cost of a distribution board. Sub-mains are not included in this rate card. Their cost is dependant on total capacity of the EV distribution board.</t>
  </si>
  <si>
    <t>Cables - final circuits</t>
  </si>
  <si>
    <t>These are the smaller cables from DBs to appliances like EV chargers.</t>
  </si>
  <si>
    <t>Trenching costs</t>
  </si>
  <si>
    <t>If trenching is required, the cost is dependent on latent conditions such as soil type and whether there is hard rock. In this card, we assume trenching of asphalt without complications.</t>
  </si>
  <si>
    <t>Cable trays and routing</t>
  </si>
  <si>
    <t>Cable trays are supports that are fixed to ceilings or walls and used to secure cable runs between electrical infrastructure. The ability to install cable trays that support cable runs can vary in difficulty based on obstructions from other equipment like HVAC, how they can be mounted and how far the car spaces are from switchboards. In our benchmark pricing we assume 300mm cable tray with all associated equipment required per unit cost.</t>
  </si>
  <si>
    <t>Charging Management Platform (CMP)</t>
  </si>
  <si>
    <t xml:space="preserve">The CMP is a software platform that allows the remote management and reporting of the installed EVSE onsite, communications is established via an internet connection. </t>
  </si>
  <si>
    <t>Internet Networking Infrastructure</t>
  </si>
  <si>
    <t>Infrastructure such as communications cabinets contain communications equipment like modems and routers. They enable EVSE to be connected via internet to a CMP and communicate using standard network cabling such as ethernet.</t>
  </si>
  <si>
    <t>Ethernet cabling</t>
  </si>
  <si>
    <t>In order for a load management system to operate it needs communications cables such as Ethernet to be connected to each charger and wired back to a central control box. This allows the CMP to have visibility of all the EVSE that are connected to the central control box.</t>
  </si>
  <si>
    <t xml:space="preserve">Load management systems </t>
  </si>
  <si>
    <t>Load management systems monitor the amount of power that EV chargers are consuming and can help manage the load below infrastructure limits, while still meeting the charging needs of vehicles. Charging is spread more evenly across longer durations such as overnight and utilises spare capacity when it is available. In most cases there is an ongoing fee for the upkeep of load management per charge point, which also includes connection to the CMP. The pricing for the ongoing fee is not included in this card, as it is addressed in the tender for the CMP.</t>
  </si>
  <si>
    <t>Upstream upgrades (not included in this card)</t>
  </si>
  <si>
    <t xml:space="preserve">The availability of capacity in grid infrastructure supplying the site such as cable feeders and distribution transformers varies significantly from site to site. This is largely to do with how electricity is consumed by other consumers in the area and the age of the equipment. If capacity is constrained the distribution network service provider (DNSP) may charge for costs to upgrade this infrastructure and these costs can be substantial. The best way to find out if capacity is available is to lodge a preliminary enquiry with the DNSP with an estimate of the additional electrical load that will be connected. In NSW, the three DNSPs are Ausgrid, Endeavour Energy and Essential Energy. </t>
  </si>
  <si>
    <t>Legend</t>
  </si>
  <si>
    <t>Header</t>
  </si>
  <si>
    <t>Label / Instruction</t>
  </si>
  <si>
    <t>User Input Required</t>
  </si>
  <si>
    <t>Auto Populated Cell</t>
  </si>
  <si>
    <t>Scheme supplier company name:</t>
  </si>
  <si>
    <t>Goods &amp; Materials</t>
  </si>
  <si>
    <t>A1. EVSE Goods</t>
  </si>
  <si>
    <t>A2. EVSE Works - PROTECTION EQUIPMENT</t>
  </si>
  <si>
    <t>A2. EVSE Works - CONNECTIVITY</t>
  </si>
  <si>
    <t>A2. EVSE Works - LOAD MANAGEMENT CONTROLLER</t>
  </si>
  <si>
    <t>A2. EVSE Works - DISTRIBUTION BOARDS</t>
  </si>
  <si>
    <t>A2. EVSE Works - AC CABLING</t>
  </si>
  <si>
    <t>A2. EVSE Works - OTHER COSTS</t>
  </si>
  <si>
    <t>Total</t>
  </si>
  <si>
    <t xml:space="preserve">Labour </t>
  </si>
  <si>
    <t xml:space="preserve">A2. EVSE installation, commissioning, maintenance and site backbone electrical upgrade works - LABOUR </t>
  </si>
  <si>
    <t>A2. EVSE Works - TRAVEL COSTS</t>
  </si>
  <si>
    <t>Grand total</t>
  </si>
  <si>
    <t>Annual Maintenance</t>
  </si>
  <si>
    <t>A3. EVSE Services - EVSE MAINTENANCE</t>
  </si>
  <si>
    <t>Ref #</t>
  </si>
  <si>
    <t>EVSE Installation Type</t>
  </si>
  <si>
    <t>Benchmark rate ($/EVSE)</t>
  </si>
  <si>
    <t>Quote Unit Rate ($/EVSE)</t>
  </si>
  <si>
    <t>Sub-total of EVSE cost ($)</t>
  </si>
  <si>
    <t>AC Wall Mount 7kW</t>
  </si>
  <si>
    <r>
      <rPr>
        <b/>
        <sz val="11"/>
        <color theme="1"/>
        <rFont val="Calibri"/>
        <family val="2"/>
        <scheme val="minor"/>
      </rPr>
      <t>Note</t>
    </r>
    <r>
      <rPr>
        <sz val="11"/>
        <color theme="1"/>
        <rFont val="Calibri"/>
        <family val="2"/>
        <scheme val="minor"/>
      </rPr>
      <t xml:space="preserve">: </t>
    </r>
  </si>
  <si>
    <t>It assumes two electricians to be onsite at a time and the number of hours is the sum of all hours from each electrician required to complete the work.</t>
  </si>
  <si>
    <t>Installing Using Existing Distribution Boards (DB)</t>
  </si>
  <si>
    <t>Quote Unit Rate ($/kW)</t>
  </si>
  <si>
    <t>Number of Units (kW)</t>
  </si>
  <si>
    <t>Sub-total ($)</t>
  </si>
  <si>
    <t>Number of Units (hrs)</t>
  </si>
  <si>
    <t>(*) kW of total charger capacity installed on DB</t>
  </si>
  <si>
    <t>Benchmark rate ($)</t>
  </si>
  <si>
    <t>Max Unit Rate in approved scheme application ($)</t>
  </si>
  <si>
    <t>Quote Unit Rate ($)</t>
  </si>
  <si>
    <t>Number of Units</t>
  </si>
  <si>
    <t>Description</t>
  </si>
  <si>
    <t>Installing Using New Distribution Boards (DB)</t>
  </si>
  <si>
    <t xml:space="preserve">Number of Units </t>
  </si>
  <si>
    <t>Note: (*) kW of total charger capacity installed on DB</t>
  </si>
  <si>
    <t>Cables Supplied &amp; Installed</t>
  </si>
  <si>
    <t>Benchmark rate ($/metre)</t>
  </si>
  <si>
    <t>Quote Unit rate ($/metre)</t>
  </si>
  <si>
    <t>Distance (metre)</t>
  </si>
  <si>
    <t>Sub-total</t>
  </si>
  <si>
    <t>Item Description (including unit of measure)</t>
  </si>
  <si>
    <t>Rate</t>
  </si>
  <si>
    <t>W53</t>
  </si>
  <si>
    <t>&lt;Other items 1&gt;</t>
  </si>
  <si>
    <t>W54</t>
  </si>
  <si>
    <t>&lt;Other items 2&gt;</t>
  </si>
  <si>
    <t>W55</t>
  </si>
  <si>
    <t>&lt;Other items 3&gt;</t>
  </si>
  <si>
    <t>W56</t>
  </si>
  <si>
    <t>&lt;Other items 4&gt;</t>
  </si>
  <si>
    <t>W57</t>
  </si>
  <si>
    <t>&lt;Other items 5&gt;</t>
  </si>
  <si>
    <t>W58</t>
  </si>
  <si>
    <t>&lt;Other items 6&gt;</t>
  </si>
  <si>
    <t>W59</t>
  </si>
  <si>
    <t>&lt;Other items 7&gt;</t>
  </si>
  <si>
    <t>W60</t>
  </si>
  <si>
    <t>&lt;Other items 8&gt;</t>
  </si>
  <si>
    <t>W61</t>
  </si>
  <si>
    <t>&lt;Other items 9&gt;</t>
  </si>
  <si>
    <t>W62</t>
  </si>
  <si>
    <t>&lt;Other items 10&gt;</t>
  </si>
  <si>
    <r>
      <rPr>
        <b/>
        <sz val="11"/>
        <color theme="1"/>
        <rFont val="Calibri"/>
        <family val="2"/>
        <scheme val="minor"/>
      </rPr>
      <t xml:space="preserve">Note: </t>
    </r>
    <r>
      <rPr>
        <sz val="11"/>
        <color theme="1"/>
        <rFont val="Calibri"/>
        <family val="2"/>
        <scheme val="minor"/>
      </rPr>
      <t>Please list any other rates that are applicable</t>
    </r>
  </si>
  <si>
    <t>Labour Rates</t>
  </si>
  <si>
    <t>EVSE Works Category</t>
  </si>
  <si>
    <t>Benchmark Rate ($/hr)</t>
  </si>
  <si>
    <t>Max Rate in approved scheme application ($/hr)</t>
  </si>
  <si>
    <t>Quote Unit Rate ($/hr)</t>
  </si>
  <si>
    <t>Electrician Regular</t>
  </si>
  <si>
    <t>EVSE installation</t>
  </si>
  <si>
    <t>Total:</t>
  </si>
  <si>
    <r>
      <rPr>
        <b/>
        <sz val="11"/>
        <color theme="1"/>
        <rFont val="Calibri"/>
        <family val="2"/>
        <scheme val="minor"/>
      </rPr>
      <t>Note:</t>
    </r>
    <r>
      <rPr>
        <sz val="11"/>
        <color theme="1"/>
        <rFont val="Calibri"/>
        <family val="2"/>
        <scheme val="minor"/>
      </rPr>
      <t xml:space="preserve"> after hours rates apply to weekends and to weekdays from 8pm to 5am.</t>
    </r>
  </si>
  <si>
    <t>Electrician Travel Costs</t>
  </si>
  <si>
    <t>Benchmark Rate ($/km)</t>
  </si>
  <si>
    <t>Max Rate in approved scheme application ($/km)</t>
  </si>
  <si>
    <t>Quote Unit Rate ($/km)</t>
  </si>
  <si>
    <t>Distance (km)</t>
  </si>
  <si>
    <t>EVSE Type</t>
  </si>
  <si>
    <t>Benchmark Rate ($/hour)</t>
  </si>
  <si>
    <t>Number of hours (hr)</t>
  </si>
  <si>
    <r>
      <rPr>
        <b/>
        <sz val="11"/>
        <color theme="1"/>
        <rFont val="Calibri"/>
        <family val="2"/>
        <scheme val="minor"/>
      </rPr>
      <t>Note</t>
    </r>
    <r>
      <rPr>
        <sz val="11"/>
        <color theme="1"/>
        <rFont val="Calibri"/>
        <family val="2"/>
        <scheme val="minor"/>
      </rPr>
      <t>: it assumes annual EVSE service and maintenance, as per the manufacturer's recommendations</t>
    </r>
  </si>
  <si>
    <t>EVSE Size</t>
  </si>
  <si>
    <t>Indicative Benchmark Rate
LOW</t>
  </si>
  <si>
    <t>Indicative Benchmark Rate
HIGH</t>
  </si>
  <si>
    <t>G1</t>
  </si>
  <si>
    <t>7kW</t>
  </si>
  <si>
    <t>G2</t>
  </si>
  <si>
    <t>AC Wall Mount 22kW</t>
  </si>
  <si>
    <t>22kW</t>
  </si>
  <si>
    <t>G3</t>
  </si>
  <si>
    <t>AC Wall Mount 22kW dual port</t>
  </si>
  <si>
    <t>22kW dual port</t>
  </si>
  <si>
    <t>N/A</t>
  </si>
  <si>
    <t>G4</t>
  </si>
  <si>
    <t>AC Pedestal Mount 7kW</t>
  </si>
  <si>
    <t>G5</t>
  </si>
  <si>
    <t>AC Pedestal Mount 22kW</t>
  </si>
  <si>
    <t>G6</t>
  </si>
  <si>
    <t>AC Pedestal Mount 22kW dual port</t>
  </si>
  <si>
    <t>G7</t>
  </si>
  <si>
    <t>DC Ground Mount 25kW</t>
  </si>
  <si>
    <t>25 kW</t>
  </si>
  <si>
    <t>G8</t>
  </si>
  <si>
    <t>DC Ground Mount 50kW</t>
  </si>
  <si>
    <t>50 kW</t>
  </si>
  <si>
    <t>G8.5</t>
  </si>
  <si>
    <t>DC Ground Mount 75kW</t>
  </si>
  <si>
    <t>75 kW</t>
  </si>
  <si>
    <t>G9</t>
  </si>
  <si>
    <t>DC Ground Mount 100kW</t>
  </si>
  <si>
    <t>100 kW</t>
  </si>
  <si>
    <t>G10</t>
  </si>
  <si>
    <t>DC Ground Mount 150kW</t>
  </si>
  <si>
    <t>150 kW</t>
  </si>
  <si>
    <t>G11</t>
  </si>
  <si>
    <t>AC portable charger 2.2 kW to 3.8 kW Aus plug</t>
  </si>
  <si>
    <t>2.2 kW to 3.8 kW Aus plug</t>
  </si>
  <si>
    <t>G12</t>
  </si>
  <si>
    <t>AC portable charger 7 kW 3-pin / 5-pin industrial plug</t>
  </si>
  <si>
    <t>7 kW 3-pin / 5-pin industrial plug</t>
  </si>
  <si>
    <t>G13</t>
  </si>
  <si>
    <t>AC portable charger 22 kW 5-pin industrial plug</t>
  </si>
  <si>
    <t>22 kW 5-pin industrial plug</t>
  </si>
  <si>
    <t>G14</t>
  </si>
  <si>
    <t>DC portable charger 20kW</t>
  </si>
  <si>
    <t>20 kW</t>
  </si>
  <si>
    <t>G15</t>
  </si>
  <si>
    <t>DC portable charger 40kW</t>
  </si>
  <si>
    <t xml:space="preserve">40 kW </t>
  </si>
  <si>
    <r>
      <rPr>
        <b/>
        <sz val="11"/>
        <color theme="1"/>
        <rFont val="Calibri"/>
        <family val="2"/>
        <scheme val="minor"/>
      </rPr>
      <t>Note</t>
    </r>
    <r>
      <rPr>
        <sz val="11"/>
        <color theme="1"/>
        <rFont val="Calibri"/>
        <family val="2"/>
        <scheme val="minor"/>
      </rPr>
      <t>: EVSE must comply with EVSE Specification</t>
    </r>
  </si>
  <si>
    <t>A2. EVSE Works</t>
  </si>
  <si>
    <t>LABOUR RATE CARD</t>
  </si>
  <si>
    <t>Indicative  Benchmark Rate $/hour</t>
  </si>
  <si>
    <t>W19</t>
  </si>
  <si>
    <t>Traffic Management</t>
  </si>
  <si>
    <t>W20</t>
  </si>
  <si>
    <t>Council Fee Management</t>
  </si>
  <si>
    <t>W21</t>
  </si>
  <si>
    <t>Drafting</t>
  </si>
  <si>
    <t>W22</t>
  </si>
  <si>
    <t>Project Manager</t>
  </si>
  <si>
    <t>W23</t>
  </si>
  <si>
    <t>W24</t>
  </si>
  <si>
    <t>Electrician Senior</t>
  </si>
  <si>
    <t>W25</t>
  </si>
  <si>
    <t>Labourer</t>
  </si>
  <si>
    <t>W26</t>
  </si>
  <si>
    <t>Electrician callout fee (1 hour work incl.)</t>
  </si>
  <si>
    <t>W27</t>
  </si>
  <si>
    <t>Engineering Design</t>
  </si>
  <si>
    <t>W28</t>
  </si>
  <si>
    <t>ASP3 HV redesign</t>
  </si>
  <si>
    <t>W29</t>
  </si>
  <si>
    <t>Traffic Management - After hours</t>
  </si>
  <si>
    <t>No benchmark available</t>
  </si>
  <si>
    <t>W30</t>
  </si>
  <si>
    <t>Council Fee Management - After hours</t>
  </si>
  <si>
    <t>W31</t>
  </si>
  <si>
    <t>Drafting - After hours</t>
  </si>
  <si>
    <t>W32</t>
  </si>
  <si>
    <t>Project Manager - After hours</t>
  </si>
  <si>
    <t>W33</t>
  </si>
  <si>
    <t>Electrician Regular - After hours</t>
  </si>
  <si>
    <t>W34</t>
  </si>
  <si>
    <t>Electrician Senior - After hours</t>
  </si>
  <si>
    <t>W35</t>
  </si>
  <si>
    <t>Labourer - After hours</t>
  </si>
  <si>
    <t>W36</t>
  </si>
  <si>
    <t>Electrician callout fee (1 hour work incl.) - After hours</t>
  </si>
  <si>
    <t>W37</t>
  </si>
  <si>
    <t>Engineering Design - After hours</t>
  </si>
  <si>
    <t>W38</t>
  </si>
  <si>
    <t>ASP3 HV redesign - After hours</t>
  </si>
  <si>
    <t>Note: after hours rates apply to weekends and to weekdays from 8pm to 5am.</t>
  </si>
  <si>
    <t>TRAVEL COSTS</t>
  </si>
  <si>
    <t>Indicative Benchmark Rate $/km</t>
  </si>
  <si>
    <t>W39</t>
  </si>
  <si>
    <t>Costs for travel for an electrician, if travelling &gt; 100km from base. 
Distance is calculated as total distance &gt; 100km. 
Cost per km accounts for distance and time spent travelling.</t>
  </si>
  <si>
    <t>EVSE INSTALLATION</t>
  </si>
  <si>
    <t>Indicative Benchmark (Hours / EVSE)
LOW</t>
  </si>
  <si>
    <t>Indicative Benchmark (Hours / EVSE)
HIGH</t>
  </si>
  <si>
    <r>
      <rPr>
        <b/>
        <sz val="11"/>
        <color theme="1"/>
        <rFont val="Calibri"/>
        <family val="2"/>
        <scheme val="minor"/>
      </rPr>
      <t>Note</t>
    </r>
    <r>
      <rPr>
        <sz val="11"/>
        <color theme="1"/>
        <rFont val="Calibri"/>
        <family val="2"/>
        <scheme val="minor"/>
      </rPr>
      <t>: It assumes data and power cables ready to be connected to the charger.</t>
    </r>
  </si>
  <si>
    <t>COMMISSIONING</t>
  </si>
  <si>
    <t>Indicative Unit Hours (Hrs / EVSE) LOW</t>
  </si>
  <si>
    <t>Indicative Unit Hours (Hrs / EVSE) - HIGH</t>
  </si>
  <si>
    <r>
      <rPr>
        <b/>
        <sz val="11"/>
        <color theme="1"/>
        <rFont val="Calibri"/>
        <family val="2"/>
        <scheme val="minor"/>
      </rPr>
      <t>Note</t>
    </r>
    <r>
      <rPr>
        <sz val="11"/>
        <color theme="1"/>
        <rFont val="Calibri"/>
        <family val="2"/>
        <scheme val="minor"/>
      </rPr>
      <t>: Costs cover commissioning, configuration of connectivity to the Charging Management Platform (CMP)</t>
    </r>
  </si>
  <si>
    <t>BACKBONE INFRASTRUCTURE</t>
  </si>
  <si>
    <t>Indicative Beanchmark Rate / Time - LOW</t>
  </si>
  <si>
    <t>Indicative Beanchmark Rate / Time - HIGH</t>
  </si>
  <si>
    <t>W9</t>
  </si>
  <si>
    <r>
      <t xml:space="preserve">Supply of EVSE protection and auxiliary equipment into existing DB </t>
    </r>
    <r>
      <rPr>
        <b/>
        <sz val="11"/>
        <color theme="1"/>
        <rFont val="Calibri"/>
        <family val="2"/>
        <scheme val="minor"/>
      </rPr>
      <t>($ / kW)*</t>
    </r>
  </si>
  <si>
    <t>W10</t>
  </si>
  <si>
    <r>
      <t xml:space="preserve">Installation of EVSE protection and auxiliary equipment into existing DB </t>
    </r>
    <r>
      <rPr>
        <b/>
        <sz val="11"/>
        <color theme="1"/>
        <rFont val="Calibri"/>
        <family val="2"/>
        <scheme val="minor"/>
      </rPr>
      <t>(Hours / EVSE)</t>
    </r>
  </si>
  <si>
    <t>W40</t>
  </si>
  <si>
    <r>
      <t xml:space="preserve">Supply of new DB, EVSE protection and auxiliary equipment where total charger capacity on new DB &lt; 45kW </t>
    </r>
    <r>
      <rPr>
        <b/>
        <sz val="11"/>
        <color theme="1"/>
        <rFont val="Calibri"/>
        <family val="2"/>
        <scheme val="minor"/>
      </rPr>
      <t>($ / DB)</t>
    </r>
  </si>
  <si>
    <t>W41</t>
  </si>
  <si>
    <r>
      <t xml:space="preserve">Supply of new DB, EVSE protection and auxiliary equipment where total charger capacity on new DB &lt; 100kW </t>
    </r>
    <r>
      <rPr>
        <b/>
        <sz val="11"/>
        <color theme="1"/>
        <rFont val="Calibri"/>
        <family val="2"/>
        <scheme val="minor"/>
      </rPr>
      <t>($ / DB)</t>
    </r>
  </si>
  <si>
    <t>W42</t>
  </si>
  <si>
    <r>
      <t xml:space="preserve">Supply of new DB, EVSE protection and auxiliary equipment. Total charger capacity on new DB &gt;100kW </t>
    </r>
    <r>
      <rPr>
        <b/>
        <sz val="11"/>
        <color theme="1"/>
        <rFont val="Calibri"/>
        <family val="2"/>
        <scheme val="minor"/>
      </rPr>
      <t>($ / kW)*</t>
    </r>
  </si>
  <si>
    <t>W43</t>
  </si>
  <si>
    <r>
      <t xml:space="preserve">Installation of EVSE protection and auxiliary equipment into new DB </t>
    </r>
    <r>
      <rPr>
        <b/>
        <sz val="11"/>
        <color theme="1"/>
        <rFont val="Calibri"/>
        <family val="2"/>
        <scheme val="minor"/>
      </rPr>
      <t>(Hours / EVSE)</t>
    </r>
  </si>
  <si>
    <t>AC CABLING</t>
  </si>
  <si>
    <t>Indicative Benchmark Rate $/metre</t>
  </si>
  <si>
    <t>W44</t>
  </si>
  <si>
    <t>Trenching and backfill asphalt</t>
  </si>
  <si>
    <t>W45</t>
  </si>
  <si>
    <t>Cable trays (300mm and all accessories incl.)</t>
  </si>
  <si>
    <t>W46</t>
  </si>
  <si>
    <t>Cables - final circuits 7kW</t>
  </si>
  <si>
    <t>W47</t>
  </si>
  <si>
    <t>Cables - final circuits 22kW</t>
  </si>
  <si>
    <t>W48</t>
  </si>
  <si>
    <t>Cables - final circuits 25kW</t>
  </si>
  <si>
    <t>W49</t>
  </si>
  <si>
    <t>Cables - final circuits 50kW</t>
  </si>
  <si>
    <t>W50</t>
  </si>
  <si>
    <t>Cables - final circuits 150kW</t>
  </si>
  <si>
    <t>W51</t>
  </si>
  <si>
    <t>Cables - final circuits 350kW</t>
  </si>
  <si>
    <t>W52</t>
  </si>
  <si>
    <t>Cables - ethernet</t>
  </si>
  <si>
    <t>Note: Sub-mains are not included in this rate card. Their cost is dependant on total capacity of the EV distribution board.</t>
  </si>
  <si>
    <t>CONNECTIVITY</t>
  </si>
  <si>
    <t>Indicative Benchmark Rate - LOW</t>
  </si>
  <si>
    <t>Indicative Benchmark Rate - HIGH</t>
  </si>
  <si>
    <t>W11</t>
  </si>
  <si>
    <t>Communications cabinet</t>
  </si>
  <si>
    <t>W12</t>
  </si>
  <si>
    <t>4G modem</t>
  </si>
  <si>
    <t>W13</t>
  </si>
  <si>
    <t>16 port internet switch</t>
  </si>
  <si>
    <t>W14</t>
  </si>
  <si>
    <t>4G sim card</t>
  </si>
  <si>
    <t>W15</t>
  </si>
  <si>
    <t>Installation of a communications cabinet on the wall. Also, it includes setup of 4G modem with internet connectivity and installation of 16 port switch within cabinet.</t>
  </si>
  <si>
    <t>LOAD MANAGEMENT CONTROLLER</t>
  </si>
  <si>
    <t>Indicative Benchmark Rate</t>
  </si>
  <si>
    <t>W16</t>
  </si>
  <si>
    <t>Supply and installation on small site, controller can manage 20 charge points or less</t>
  </si>
  <si>
    <t>W17</t>
  </si>
  <si>
    <t>Supply and installation on medium site, controller can manage 50 charge points or less</t>
  </si>
  <si>
    <t>W18</t>
  </si>
  <si>
    <t>Supply and installation on large site, controller can manage 100 charge points or less</t>
  </si>
  <si>
    <t>EVSE labour works scope</t>
  </si>
  <si>
    <t>EVSE commissioning</t>
  </si>
  <si>
    <t>EVSE maintenance</t>
  </si>
  <si>
    <t>Backbone upgrade</t>
  </si>
  <si>
    <t>A3. EVSE Services</t>
  </si>
  <si>
    <t>S1</t>
  </si>
  <si>
    <t>S2</t>
  </si>
  <si>
    <t>S3</t>
  </si>
  <si>
    <t>S4</t>
  </si>
  <si>
    <t>S5</t>
  </si>
  <si>
    <t>S6</t>
  </si>
  <si>
    <t>S7</t>
  </si>
  <si>
    <t>S8</t>
  </si>
  <si>
    <t>S9</t>
  </si>
  <si>
    <t>S10</t>
  </si>
  <si>
    <t>S11</t>
  </si>
  <si>
    <t>S12</t>
  </si>
  <si>
    <t>S13</t>
  </si>
  <si>
    <t>S14</t>
  </si>
  <si>
    <t>S15</t>
  </si>
  <si>
    <t>S16</t>
  </si>
  <si>
    <t>S17</t>
  </si>
  <si>
    <t>S18</t>
  </si>
  <si>
    <t>S19</t>
  </si>
  <si>
    <t>S20</t>
  </si>
  <si>
    <t>Electrician travel costs</t>
  </si>
  <si>
    <t>S21</t>
  </si>
  <si>
    <t>Indicative Benchmark Hours</t>
  </si>
  <si>
    <t>Indicative Beanchmark Total Unit Price</t>
  </si>
  <si>
    <t>S22</t>
  </si>
  <si>
    <t xml:space="preserve">7kW AC 1-phase </t>
  </si>
  <si>
    <t>S23</t>
  </si>
  <si>
    <t>22kW AC Single Port 3-phase</t>
  </si>
  <si>
    <t>S24</t>
  </si>
  <si>
    <t>22kW AC Dual Port 3-phase</t>
  </si>
  <si>
    <t>S25</t>
  </si>
  <si>
    <t>50kW DC 3-phase</t>
  </si>
  <si>
    <t>S26</t>
  </si>
  <si>
    <t>100kW DC 3-phase</t>
  </si>
  <si>
    <t>S27</t>
  </si>
  <si>
    <t>150kW DC 3-phase</t>
  </si>
  <si>
    <t>Number of EVSEs</t>
  </si>
  <si>
    <t>EVSE Installation Using Existing Distribution Boards (DB) - Supply of equipment</t>
  </si>
  <si>
    <t>Max Unit Rate in the approved scheme application ($/EVSE)</t>
  </si>
  <si>
    <t>A3. EVSE Services - EVSE ANNUAL MAINTENANCE</t>
  </si>
  <si>
    <r>
      <rPr>
        <b/>
        <sz val="11"/>
        <color rgb="FF000000"/>
        <rFont val="Calibri"/>
        <scheme val="minor"/>
      </rPr>
      <t>Overview</t>
    </r>
    <r>
      <rPr>
        <b/>
        <sz val="11"/>
        <rFont val="Calibri"/>
        <family val="2"/>
        <scheme val="minor"/>
      </rPr>
      <t xml:space="preserve">
</t>
    </r>
    <r>
      <rPr>
        <sz val="11"/>
        <rFont val="Calibri"/>
        <family val="2"/>
        <scheme val="minor"/>
      </rPr>
      <t xml:space="preserve">* The quotation template is to be completed by suppliers in addition to any formal quotation provided for </t>
    </r>
    <r>
      <rPr>
        <sz val="11"/>
        <color rgb="FF000000"/>
        <rFont val="Calibri"/>
        <scheme val="minor"/>
      </rPr>
      <t xml:space="preserve">installing, commissioning and maintaining electric vehicle charging infrastructure.                                                         
* It is recommended that quote/pricing is obtained after a site visit is completed, </t>
    </r>
    <r>
      <rPr>
        <sz val="11"/>
        <rFont val="Calibri"/>
        <family val="2"/>
        <scheme val="minor"/>
      </rPr>
      <t>where requested and agreed between the parties.                                                                                                                                                                                       * The template has been designed to ensure consistency in quoting across suppliers and the assessment of value for money.
* Prequalified supplier on the NSW Government Electric Vehicle Charging Infrastructure Prequalification Scheme - SCM13381 must ensure that they comply with submitted current rates under their scheme.
* All goods and services quoted must comply with EVSE Specification. Please find the EVSE Specification under the "Resources" tab on the Scheme webpage:</t>
    </r>
    <r>
      <rPr>
        <sz val="11"/>
        <color theme="1"/>
        <rFont val="Calibri"/>
        <scheme val="minor"/>
      </rPr>
      <t xml:space="preserve">
https://info.buy.nsw.gov.au/schemes/ev-charging-infrastructure-scheme</t>
    </r>
  </si>
  <si>
    <r>
      <rPr>
        <b/>
        <sz val="11"/>
        <color theme="1"/>
        <rFont val="Calibri"/>
        <family val="2"/>
        <scheme val="minor"/>
      </rPr>
      <t>Note:</t>
    </r>
    <r>
      <rPr>
        <sz val="11"/>
        <color theme="1"/>
        <rFont val="Calibri"/>
        <family val="2"/>
        <scheme val="minor"/>
      </rPr>
      <t xml:space="preserve"> Sub-mains are not included in this rate card, as their cost is dependant on total capacity of the EV distribution board.</t>
    </r>
  </si>
  <si>
    <t>* Column D "Max Unit Rate in the approved scheme application": only to be completed by prequalified scheme suppliers - pls quote the maximum rate submitted in the approved scheme application. If the supplier is not prequalified, this column can be left blank.</t>
  </si>
  <si>
    <t>*Column E "Quote Unit Rate": supplier is required to complete their product unit rate quotation. If the supplier is a prequalified supplier, the quotation rate should be less than the maximum rate in the approved scheme application, i.e. the rate in column D "Max Unit Rate in provided by the supplier in its approved scheme application".</t>
  </si>
  <si>
    <t>Quote Unit Rate $/hour</t>
  </si>
  <si>
    <t>Notes</t>
  </si>
  <si>
    <r>
      <t xml:space="preserve">Instructions
</t>
    </r>
    <r>
      <rPr>
        <sz val="11"/>
        <color theme="1"/>
        <rFont val="Calibri"/>
        <family val="2"/>
        <scheme val="minor"/>
      </rPr>
      <t xml:space="preserve">1. Please fill in the supplier company name in row 2 on the "Quote Summary" tab. 
2. Please fill in </t>
    </r>
    <r>
      <rPr>
        <sz val="11"/>
        <color rgb="FFFFC000"/>
        <rFont val="Calibri"/>
        <family val="2"/>
        <scheme val="minor"/>
      </rPr>
      <t>yellow</t>
    </r>
    <r>
      <rPr>
        <sz val="11"/>
        <color theme="1"/>
        <rFont val="Calibri"/>
        <family val="2"/>
        <scheme val="minor"/>
      </rPr>
      <t xml:space="preserve"> cells only. The </t>
    </r>
    <r>
      <rPr>
        <sz val="11"/>
        <color theme="9" tint="-0.249977111117893"/>
        <rFont val="Calibri"/>
        <family val="2"/>
        <scheme val="minor"/>
      </rPr>
      <t>green</t>
    </r>
    <r>
      <rPr>
        <sz val="11"/>
        <color theme="1"/>
        <rFont val="Calibri"/>
        <family val="2"/>
        <scheme val="minor"/>
      </rPr>
      <t xml:space="preserve"> cells are automatically populated. 
3. Please complete all three tabs: "EVSE Good &amp; Materials", "Labour" and "Annual Maintenance". The quotation sums will be automatically populated on "Quote Summary" tab.
4. The quotation items are predefined according to the scheme specifications. The Supplier can choose the appropriate item for quotation from the drop-down list in column B on each tab. For example, on the "EVSE Goods &amp; Materials" tab, column B "EVSE Installation Type" you find a drop-down list with various AC and DC chargers to be quoted.
5. For some quotation items, there is an auto populated column named “Benchmark rate”. It shows the market benchmark prices. Please note this is for reference to customers only, no action is needed.
6. For some quotation items, there is a column “Max Unit Rate in approved scheme application”. If the Supplier is an approved scheme supplier, please fill in the respective maximum rates as submitted in their scheme application. If the Supplier is not an approved scheme supplier, please leave blank, no action is needed.
7. Please fill in your quotes in column "Quote Unit Rate" and "Number of Units".
8. For the approved scheme supplier, please ensure the quotes do not exceed the maximum rates submitted in the scheme application previously approved by Treasury, i.e. the values in “Max Unit Rate in approved scheme application” column. If yes, the quotation box will flag these in RED. The customer and NSW Treasury may need to seek justifications from the supplier. 
9. If the supplier is quoting a product or service that is not on the drop-down list, please use the "A2. EVSE Works - OTHER COSTS" table at the bottom of the "EVSE Goods &amp; Materials" tab.
10. On the "Labour" tab, when quoting the labour cost, please ensure to select the work purpose in the "EVSE Works Category" column.
</t>
    </r>
    <r>
      <rPr>
        <b/>
        <sz val="11"/>
        <color theme="1"/>
        <rFont val="Calibri"/>
        <family val="2"/>
        <scheme val="minor"/>
      </rPr>
      <t xml:space="preserve">11. Please always plan, design and provide quotations as required to fulfill the local site requirements.  </t>
    </r>
    <r>
      <rPr>
        <sz val="11"/>
        <color theme="1"/>
        <rFont val="Calibri"/>
        <family val="2"/>
        <scheme val="minor"/>
      </rPr>
      <t xml:space="preserve">
12. If any hardware equipment, e.g. distribution or switch board, needs to be customised to fulfill specific site requirements, please add supplementary notes for explanation in Notes column. Supplier can also put the hardware cost in the OTHER COSTS section, i.e. item W53 and beyond.
13. For any sub-mains and wiring costs required to fit charger location effectively with respect to distribution or switch boards, please enter as multiple hardware items, or a single lump-sum item, in OTHER COSTS section. Please add detail descriptions of the item or hardware work.All rates exclude GST.
14. Please contact NSWG Fleet Electrification Team at NSWGFleetElectrification@treasury.nsw.gov.au for any clarifications.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</si>
</sst>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8" formatCode="&quot;$&quot;#,##0.00;[Red]\-&quot;$&quot;#,##0.00"/>
    <numFmt numFmtId="44" formatCode="_-&quot;$&quot;* #,##0.00_-;\-&quot;$&quot;* #,##0.00_-;_-&quot;$&quot;* &quot;-&quot;??_-;_-@_-"/>
    <numFmt numFmtId="164" formatCode="_-&quot;$&quot;* #,##0_-;\-&quot;$&quot;* #,##0_-;_-&quot;$&quot;* &quot;-&quot;??_-;_-@_-"/>
    <numFmt numFmtId="165" formatCode="&quot;$&quot;#,##0"/>
    <numFmt numFmtId="166" formatCode="&quot;$&quot;#,##0.00"/>
  </numFmts>
  <fonts count="22" x14ac:knownFonts="1">
    <font>
      <sz val="11"/>
      <color theme="1"/>
      <name val="Calibri"/>
      <family val="2"/>
      <scheme val="minor"/>
    </font>
    <font>
      <sz val="11"/>
      <color theme="1"/>
      <name val="Calibri"/>
      <scheme val="minor"/>
    </font>
    <font>
      <b/>
      <sz val="11"/>
      <color theme="0"/>
      <name val="Calibri"/>
      <family val="2"/>
      <scheme val="minor"/>
    </font>
    <font>
      <sz val="11"/>
      <name val="Calibri"/>
      <family val="2"/>
      <scheme val="minor"/>
    </font>
    <font>
      <sz val="11"/>
      <color theme="1"/>
      <name val="Calibri"/>
      <family val="2"/>
      <scheme val="minor"/>
    </font>
    <font>
      <b/>
      <sz val="11"/>
      <color theme="1"/>
      <name val="Calibri"/>
      <family val="2"/>
      <scheme val="minor"/>
    </font>
    <font>
      <sz val="11"/>
      <color theme="1"/>
      <name val="Calibri"/>
      <family val="2"/>
    </font>
    <font>
      <b/>
      <sz val="11"/>
      <color theme="0"/>
      <name val="Calibri"/>
      <family val="2"/>
    </font>
    <font>
      <sz val="11"/>
      <color theme="1"/>
      <name val="Arial"/>
      <family val="2"/>
    </font>
    <font>
      <u/>
      <sz val="11"/>
      <color theme="10"/>
      <name val="Arial"/>
      <family val="2"/>
    </font>
    <font>
      <b/>
      <u/>
      <sz val="11"/>
      <color theme="1"/>
      <name val="Calibri"/>
      <family val="2"/>
      <scheme val="minor"/>
    </font>
    <font>
      <b/>
      <sz val="10"/>
      <color theme="1"/>
      <name val="Calibri"/>
      <family val="2"/>
      <scheme val="minor"/>
    </font>
    <font>
      <sz val="11"/>
      <color theme="0"/>
      <name val="Calibri"/>
      <family val="2"/>
      <scheme val="minor"/>
    </font>
    <font>
      <b/>
      <sz val="14"/>
      <color theme="0"/>
      <name val="Calibri"/>
      <family val="2"/>
      <scheme val="minor"/>
    </font>
    <font>
      <sz val="11"/>
      <color theme="0"/>
      <name val="Calibri"/>
      <family val="2"/>
    </font>
    <font>
      <sz val="11"/>
      <color rgb="FF000000"/>
      <name val="Calibri"/>
      <family val="2"/>
    </font>
    <font>
      <sz val="11"/>
      <color theme="1"/>
      <name val="Calibri"/>
    </font>
    <font>
      <b/>
      <sz val="11"/>
      <color rgb="FF000000"/>
      <name val="Calibri"/>
      <scheme val="minor"/>
    </font>
    <font>
      <sz val="11"/>
      <color rgb="FF000000"/>
      <name val="Calibri"/>
      <scheme val="minor"/>
    </font>
    <font>
      <b/>
      <sz val="11"/>
      <name val="Calibri"/>
      <family val="2"/>
      <scheme val="minor"/>
    </font>
    <font>
      <sz val="11"/>
      <color theme="9" tint="-0.249977111117893"/>
      <name val="Calibri"/>
      <family val="2"/>
      <scheme val="minor"/>
    </font>
    <font>
      <sz val="11"/>
      <color rgb="FFFFC000"/>
      <name val="Calibri"/>
      <family val="2"/>
      <scheme val="minor"/>
    </font>
  </fonts>
  <fills count="12">
    <fill>
      <patternFill patternType="none"/>
    </fill>
    <fill>
      <patternFill patternType="gray125"/>
    </fill>
    <fill>
      <patternFill patternType="solid">
        <fgColor theme="9" tint="0.59999389629810485"/>
        <bgColor indexed="64"/>
      </patternFill>
    </fill>
    <fill>
      <patternFill patternType="solid">
        <fgColor theme="4"/>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4"/>
        <bgColor theme="4"/>
      </patternFill>
    </fill>
    <fill>
      <patternFill patternType="solid">
        <fgColor theme="2" tint="-9.9978637043366805E-2"/>
        <bgColor indexed="64"/>
      </patternFill>
    </fill>
    <fill>
      <patternFill patternType="solid">
        <fgColor rgb="FF4472C4"/>
        <bgColor indexed="64"/>
      </patternFill>
    </fill>
    <fill>
      <patternFill patternType="solid">
        <fgColor rgb="FFFFFFFF"/>
        <bgColor indexed="64"/>
      </patternFill>
    </fill>
    <fill>
      <patternFill patternType="solid">
        <fgColor rgb="FFFFF2CC"/>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s>
  <cellStyleXfs count="5">
    <xf numFmtId="0" fontId="0" fillId="0" borderId="0"/>
    <xf numFmtId="44" fontId="4" fillId="0" borderId="0" applyFont="0" applyFill="0" applyBorder="0" applyAlignment="0" applyProtection="0"/>
    <xf numFmtId="0" fontId="8" fillId="0" borderId="0"/>
    <xf numFmtId="0" fontId="9" fillId="0" borderId="0" applyNumberFormat="0" applyFill="0" applyBorder="0" applyAlignment="0" applyProtection="0"/>
    <xf numFmtId="9" fontId="4" fillId="0" borderId="0" applyFont="0" applyFill="0" applyBorder="0" applyAlignment="0" applyProtection="0"/>
  </cellStyleXfs>
  <cellXfs count="138">
    <xf numFmtId="0" fontId="0" fillId="0" borderId="0" xfId="0"/>
    <xf numFmtId="0" fontId="7" fillId="6" borderId="1" xfId="0" applyFont="1" applyFill="1" applyBorder="1" applyAlignment="1">
      <alignment horizontal="center" vertical="center" wrapText="1"/>
    </xf>
    <xf numFmtId="0" fontId="0" fillId="0" borderId="0" xfId="0" applyAlignment="1">
      <alignment vertical="center"/>
    </xf>
    <xf numFmtId="0" fontId="2" fillId="3" borderId="1" xfId="0" applyFont="1" applyFill="1" applyBorder="1" applyAlignment="1">
      <alignment vertical="center" wrapText="1"/>
    </xf>
    <xf numFmtId="0" fontId="2" fillId="3" borderId="4" xfId="0" applyFont="1" applyFill="1" applyBorder="1" applyAlignment="1">
      <alignment vertical="center" wrapText="1"/>
    </xf>
    <xf numFmtId="0" fontId="7" fillId="6" borderId="1" xfId="0" applyFont="1" applyFill="1" applyBorder="1" applyAlignment="1">
      <alignment vertical="center" wrapText="1"/>
    </xf>
    <xf numFmtId="0" fontId="7" fillId="6" borderId="3" xfId="0" applyFont="1" applyFill="1" applyBorder="1" applyAlignment="1">
      <alignment vertical="center" wrapText="1"/>
    </xf>
    <xf numFmtId="0" fontId="5" fillId="4" borderId="1" xfId="2" applyFont="1" applyFill="1" applyBorder="1" applyAlignment="1">
      <alignment horizontal="left" vertical="center"/>
    </xf>
    <xf numFmtId="0" fontId="0" fillId="0" borderId="5" xfId="0" applyBorder="1" applyAlignment="1">
      <alignment horizontal="left" vertical="center"/>
    </xf>
    <xf numFmtId="0" fontId="0" fillId="4" borderId="1" xfId="0" applyFill="1" applyBorder="1" applyAlignment="1">
      <alignment vertical="center" wrapText="1"/>
    </xf>
    <xf numFmtId="0" fontId="2" fillId="0" borderId="0" xfId="0" applyFont="1" applyAlignment="1">
      <alignment vertical="center"/>
    </xf>
    <xf numFmtId="0" fontId="11" fillId="0" borderId="0" xfId="0" applyFont="1" applyAlignment="1">
      <alignment vertical="center"/>
    </xf>
    <xf numFmtId="0" fontId="0" fillId="4" borderId="1" xfId="0" applyFill="1" applyBorder="1" applyAlignment="1">
      <alignment vertical="center"/>
    </xf>
    <xf numFmtId="44" fontId="0" fillId="0" borderId="0" xfId="1" applyFont="1" applyFill="1" applyBorder="1" applyAlignment="1">
      <alignment vertical="center"/>
    </xf>
    <xf numFmtId="0" fontId="0" fillId="7" borderId="8" xfId="0" applyFill="1" applyBorder="1" applyAlignment="1">
      <alignment vertical="center" wrapText="1"/>
    </xf>
    <xf numFmtId="0" fontId="3" fillId="0" borderId="0" xfId="0" applyFont="1" applyAlignment="1">
      <alignment horizontal="left" vertical="center" wrapText="1"/>
    </xf>
    <xf numFmtId="1" fontId="0" fillId="0" borderId="0" xfId="0" applyNumberFormat="1" applyAlignment="1">
      <alignment vertical="center"/>
    </xf>
    <xf numFmtId="164" fontId="0" fillId="0" borderId="0" xfId="1" applyNumberFormat="1" applyFont="1" applyBorder="1" applyAlignment="1">
      <alignment vertical="center"/>
    </xf>
    <xf numFmtId="0" fontId="0" fillId="5" borderId="1" xfId="0" applyFill="1" applyBorder="1" applyAlignment="1">
      <alignment vertical="center"/>
    </xf>
    <xf numFmtId="0" fontId="2" fillId="3" borderId="0" xfId="2" applyFont="1" applyFill="1" applyAlignment="1">
      <alignment vertical="center"/>
    </xf>
    <xf numFmtId="0" fontId="12" fillId="3" borderId="0" xfId="2" applyFont="1" applyFill="1" applyAlignment="1">
      <alignment vertical="center"/>
    </xf>
    <xf numFmtId="0" fontId="5" fillId="0" borderId="0" xfId="2" applyFont="1" applyAlignment="1">
      <alignment horizontal="left" vertical="center" wrapText="1"/>
    </xf>
    <xf numFmtId="0" fontId="10" fillId="0" borderId="0" xfId="0" applyFont="1" applyAlignment="1">
      <alignment vertical="center"/>
    </xf>
    <xf numFmtId="0" fontId="2" fillId="3" borderId="2" xfId="0" applyFont="1" applyFill="1" applyBorder="1" applyAlignment="1">
      <alignment vertical="center"/>
    </xf>
    <xf numFmtId="0" fontId="3" fillId="2" borderId="1" xfId="0" applyFont="1" applyFill="1" applyBorder="1" applyAlignment="1">
      <alignment vertical="center"/>
    </xf>
    <xf numFmtId="0" fontId="6" fillId="4" borderId="2" xfId="0" applyFont="1" applyFill="1" applyBorder="1" applyAlignment="1">
      <alignment horizontal="left" vertical="center" wrapText="1"/>
    </xf>
    <xf numFmtId="164" fontId="0" fillId="0" borderId="0" xfId="1" applyNumberFormat="1" applyFont="1" applyFill="1" applyBorder="1" applyAlignment="1">
      <alignment vertical="center"/>
    </xf>
    <xf numFmtId="0" fontId="3" fillId="0" borderId="0" xfId="0" applyFont="1" applyAlignment="1">
      <alignment horizontal="left" vertical="center"/>
    </xf>
    <xf numFmtId="165" fontId="0" fillId="4" borderId="1" xfId="1" applyNumberFormat="1" applyFont="1" applyFill="1" applyBorder="1" applyAlignment="1">
      <alignment horizontal="center" vertical="center"/>
    </xf>
    <xf numFmtId="0" fontId="0" fillId="4" borderId="1" xfId="0" applyFill="1" applyBorder="1" applyAlignment="1">
      <alignment horizontal="center" vertical="center" wrapText="1"/>
    </xf>
    <xf numFmtId="165" fontId="0" fillId="4" borderId="1" xfId="1" applyNumberFormat="1" applyFont="1" applyFill="1" applyBorder="1" applyAlignment="1">
      <alignment horizontal="center" vertical="center" wrapText="1"/>
    </xf>
    <xf numFmtId="165" fontId="0" fillId="4" borderId="1" xfId="0" applyNumberFormat="1" applyFill="1" applyBorder="1" applyAlignment="1">
      <alignment horizontal="center" vertical="center" wrapText="1"/>
    </xf>
    <xf numFmtId="0" fontId="0" fillId="4" borderId="3" xfId="0" applyFill="1" applyBorder="1" applyAlignment="1">
      <alignment horizontal="center" vertical="center" wrapText="1"/>
    </xf>
    <xf numFmtId="0" fontId="2" fillId="3" borderId="3" xfId="0" applyFont="1" applyFill="1" applyBorder="1" applyAlignment="1">
      <alignment vertical="center" wrapText="1"/>
    </xf>
    <xf numFmtId="166" fontId="0" fillId="0" borderId="0" xfId="0" applyNumberFormat="1"/>
    <xf numFmtId="3" fontId="0" fillId="0" borderId="0" xfId="0" applyNumberFormat="1"/>
    <xf numFmtId="0" fontId="7" fillId="6" borderId="3" xfId="0" applyFont="1" applyFill="1" applyBorder="1" applyAlignment="1">
      <alignment horizontal="center" vertical="center" wrapText="1"/>
    </xf>
    <xf numFmtId="0" fontId="0" fillId="0" borderId="0" xfId="0" applyAlignment="1">
      <alignment wrapText="1"/>
    </xf>
    <xf numFmtId="0" fontId="12" fillId="0" borderId="0" xfId="0" applyFont="1" applyAlignment="1">
      <alignment vertical="center" wrapText="1"/>
    </xf>
    <xf numFmtId="0" fontId="14" fillId="0" borderId="0" xfId="0" applyFont="1" applyAlignment="1">
      <alignment vertical="center" wrapText="1"/>
    </xf>
    <xf numFmtId="0" fontId="2" fillId="0" borderId="0" xfId="0" applyFont="1" applyAlignment="1">
      <alignment vertical="center" wrapText="1"/>
    </xf>
    <xf numFmtId="0" fontId="6" fillId="0" borderId="0" xfId="0" applyFont="1" applyAlignment="1">
      <alignment horizontal="left" vertical="center" wrapText="1"/>
    </xf>
    <xf numFmtId="0" fontId="0" fillId="0" borderId="0" xfId="0" applyAlignment="1">
      <alignment horizontal="center" vertical="center"/>
    </xf>
    <xf numFmtId="0" fontId="5" fillId="0" borderId="1" xfId="0" applyFont="1" applyBorder="1"/>
    <xf numFmtId="166" fontId="0" fillId="2" borderId="1" xfId="0" applyNumberFormat="1" applyFill="1" applyBorder="1"/>
    <xf numFmtId="1" fontId="0" fillId="2" borderId="1" xfId="0" applyNumberFormat="1" applyFill="1" applyBorder="1"/>
    <xf numFmtId="0" fontId="5" fillId="4" borderId="1" xfId="0" applyFont="1" applyFill="1" applyBorder="1" applyAlignment="1">
      <alignment vertical="center"/>
    </xf>
    <xf numFmtId="0" fontId="5" fillId="0" borderId="0" xfId="0" applyFont="1"/>
    <xf numFmtId="0" fontId="5" fillId="0" borderId="0" xfId="0" applyFont="1" applyAlignment="1">
      <alignment horizontal="center" vertical="center"/>
    </xf>
    <xf numFmtId="166" fontId="0" fillId="4" borderId="1" xfId="1" applyNumberFormat="1" applyFont="1" applyFill="1" applyBorder="1" applyAlignment="1">
      <alignment horizontal="center" vertical="center"/>
    </xf>
    <xf numFmtId="0" fontId="15" fillId="9" borderId="0" xfId="0" applyFont="1" applyFill="1" applyAlignment="1">
      <alignment horizontal="center" vertical="center" wrapText="1"/>
    </xf>
    <xf numFmtId="0" fontId="0" fillId="9" borderId="0" xfId="0" applyFill="1" applyAlignment="1">
      <alignment vertical="center"/>
    </xf>
    <xf numFmtId="0" fontId="6" fillId="0" borderId="0" xfId="0" applyFont="1" applyAlignment="1">
      <alignment vertical="center" wrapText="1"/>
    </xf>
    <xf numFmtId="6" fontId="15" fillId="9" borderId="0" xfId="0" applyNumberFormat="1" applyFont="1" applyFill="1" applyAlignment="1">
      <alignment horizontal="center" vertical="center" wrapText="1"/>
    </xf>
    <xf numFmtId="0" fontId="0" fillId="0" borderId="0" xfId="0" applyAlignment="1">
      <alignment horizontal="left" vertical="center"/>
    </xf>
    <xf numFmtId="0" fontId="0" fillId="4" borderId="0" xfId="0" applyFill="1" applyAlignment="1">
      <alignment vertical="center"/>
    </xf>
    <xf numFmtId="0" fontId="5" fillId="0" borderId="0" xfId="0" applyFont="1" applyAlignment="1">
      <alignment horizontal="right" vertical="center"/>
    </xf>
    <xf numFmtId="0" fontId="5" fillId="0" borderId="1" xfId="0" applyFont="1" applyBorder="1" applyAlignment="1">
      <alignment horizontal="right"/>
    </xf>
    <xf numFmtId="3" fontId="5" fillId="0" borderId="1" xfId="0" applyNumberFormat="1" applyFont="1" applyBorder="1" applyAlignment="1">
      <alignment horizontal="right"/>
    </xf>
    <xf numFmtId="165" fontId="5" fillId="0" borderId="1" xfId="1" applyNumberFormat="1" applyFont="1" applyFill="1" applyBorder="1" applyAlignment="1">
      <alignment horizontal="center" vertical="center"/>
    </xf>
    <xf numFmtId="0" fontId="0" fillId="0" borderId="11" xfId="0" applyBorder="1"/>
    <xf numFmtId="0" fontId="0" fillId="0" borderId="11" xfId="0" applyBorder="1" applyAlignment="1">
      <alignment wrapText="1"/>
    </xf>
    <xf numFmtId="166" fontId="0" fillId="0" borderId="11" xfId="0" applyNumberFormat="1" applyBorder="1"/>
    <xf numFmtId="0" fontId="7" fillId="8" borderId="3" xfId="0" applyFont="1" applyFill="1" applyBorder="1" applyAlignment="1">
      <alignment horizontal="left" vertical="center" wrapText="1"/>
    </xf>
    <xf numFmtId="166" fontId="0" fillId="2" borderId="1" xfId="1" applyNumberFormat="1" applyFont="1" applyFill="1" applyBorder="1" applyAlignment="1">
      <alignment horizontal="right" vertical="center" wrapText="1"/>
    </xf>
    <xf numFmtId="166" fontId="5" fillId="0" borderId="1" xfId="0" applyNumberFormat="1" applyFont="1" applyBorder="1"/>
    <xf numFmtId="0" fontId="2" fillId="8" borderId="1" xfId="0" applyFont="1" applyFill="1" applyBorder="1"/>
    <xf numFmtId="0" fontId="2" fillId="8" borderId="9" xfId="0" applyFont="1" applyFill="1" applyBorder="1"/>
    <xf numFmtId="0" fontId="5" fillId="0" borderId="0" xfId="0" applyFont="1" applyAlignment="1">
      <alignment horizontal="right"/>
    </xf>
    <xf numFmtId="0" fontId="0" fillId="0" borderId="0" xfId="0" applyAlignment="1">
      <alignment horizontal="right"/>
    </xf>
    <xf numFmtId="0" fontId="2" fillId="8" borderId="9" xfId="0" applyFont="1" applyFill="1" applyBorder="1" applyAlignment="1">
      <alignment horizontal="right"/>
    </xf>
    <xf numFmtId="166" fontId="0" fillId="0" borderId="5" xfId="0" applyNumberFormat="1" applyBorder="1"/>
    <xf numFmtId="0" fontId="0" fillId="2" borderId="1" xfId="0" applyFill="1" applyBorder="1"/>
    <xf numFmtId="0" fontId="0" fillId="2" borderId="1" xfId="0" applyFill="1" applyBorder="1" applyAlignment="1">
      <alignment vertical="center"/>
    </xf>
    <xf numFmtId="0" fontId="2" fillId="0" borderId="0" xfId="0" applyFont="1" applyAlignment="1">
      <alignment horizontal="center" vertical="center"/>
    </xf>
    <xf numFmtId="0" fontId="7" fillId="0" borderId="0" xfId="0" applyFont="1" applyAlignment="1">
      <alignment vertical="center" wrapText="1"/>
    </xf>
    <xf numFmtId="166" fontId="0" fillId="0" borderId="0" xfId="1" applyNumberFormat="1" applyFont="1" applyFill="1" applyBorder="1" applyAlignment="1">
      <alignment horizontal="center" vertical="center" wrapText="1"/>
    </xf>
    <xf numFmtId="166" fontId="0" fillId="0" borderId="0" xfId="1" applyNumberFormat="1" applyFont="1" applyFill="1" applyBorder="1" applyAlignment="1">
      <alignment horizontal="right" vertical="center" wrapText="1"/>
    </xf>
    <xf numFmtId="0" fontId="7" fillId="0" borderId="0" xfId="0" applyFont="1" applyAlignment="1">
      <alignment horizontal="left" vertical="center" wrapText="1"/>
    </xf>
    <xf numFmtId="166" fontId="0" fillId="2" borderId="1" xfId="0" applyNumberFormat="1" applyFill="1" applyBorder="1" applyAlignment="1">
      <alignment wrapText="1"/>
    </xf>
    <xf numFmtId="166" fontId="6" fillId="2" borderId="2" xfId="0" applyNumberFormat="1" applyFont="1" applyFill="1" applyBorder="1" applyAlignment="1">
      <alignment vertical="center" wrapText="1"/>
    </xf>
    <xf numFmtId="0" fontId="2" fillId="8" borderId="1" xfId="0" applyFont="1" applyFill="1" applyBorder="1" applyAlignment="1">
      <alignment wrapText="1"/>
    </xf>
    <xf numFmtId="0" fontId="0" fillId="4" borderId="1" xfId="2" applyFont="1" applyFill="1" applyBorder="1" applyAlignment="1">
      <alignment horizontal="left" vertical="center" wrapText="1"/>
    </xf>
    <xf numFmtId="0" fontId="5" fillId="4" borderId="1" xfId="2" applyFont="1" applyFill="1" applyBorder="1" applyAlignment="1">
      <alignment horizontal="left" vertical="center" wrapText="1"/>
    </xf>
    <xf numFmtId="0" fontId="2" fillId="11" borderId="0" xfId="0" applyFont="1" applyFill="1" applyAlignment="1">
      <alignment horizontal="center" vertical="center"/>
    </xf>
    <xf numFmtId="0" fontId="0" fillId="0" borderId="0" xfId="2" applyFont="1" applyAlignment="1">
      <alignment vertical="center"/>
    </xf>
    <xf numFmtId="0" fontId="16" fillId="0" borderId="0" xfId="0" applyFont="1" applyAlignment="1">
      <alignment vertical="center"/>
    </xf>
    <xf numFmtId="0" fontId="0" fillId="0" borderId="0" xfId="2" applyFont="1" applyAlignment="1">
      <alignment vertical="center" wrapText="1"/>
    </xf>
    <xf numFmtId="0" fontId="0" fillId="4" borderId="1" xfId="2" applyFont="1" applyFill="1" applyBorder="1" applyAlignment="1">
      <alignment vertical="center" wrapText="1"/>
    </xf>
    <xf numFmtId="0" fontId="2" fillId="3" borderId="0" xfId="0" applyFont="1" applyFill="1" applyAlignment="1">
      <alignment horizontal="center" vertical="center"/>
    </xf>
    <xf numFmtId="0" fontId="2" fillId="0" borderId="0" xfId="0" applyFont="1" applyFill="1" applyAlignment="1">
      <alignment horizontal="center" vertical="center"/>
    </xf>
    <xf numFmtId="0" fontId="0" fillId="0" borderId="0" xfId="0" applyFill="1" applyAlignment="1">
      <alignment vertical="center"/>
    </xf>
    <xf numFmtId="0" fontId="0" fillId="0" borderId="0" xfId="0" applyFill="1" applyAlignment="1">
      <alignment vertical="center" wrapText="1"/>
    </xf>
    <xf numFmtId="166" fontId="0" fillId="0" borderId="0" xfId="1" applyNumberFormat="1" applyFont="1" applyFill="1" applyBorder="1" applyAlignment="1">
      <alignment horizontal="center" vertical="center"/>
    </xf>
    <xf numFmtId="8" fontId="15" fillId="0" borderId="0" xfId="0" applyNumberFormat="1" applyFont="1" applyFill="1" applyAlignment="1">
      <alignment horizontal="center" vertical="center"/>
    </xf>
    <xf numFmtId="8" fontId="15" fillId="0" borderId="0" xfId="0" applyNumberFormat="1" applyFont="1" applyFill="1" applyAlignment="1">
      <alignment horizontal="center" vertical="center" wrapText="1"/>
    </xf>
    <xf numFmtId="166" fontId="0" fillId="0" borderId="0" xfId="0" applyNumberFormat="1" applyFill="1" applyAlignment="1">
      <alignment vertical="center"/>
    </xf>
    <xf numFmtId="9" fontId="0" fillId="0" borderId="0" xfId="4" applyFont="1" applyFill="1" applyBorder="1" applyAlignment="1">
      <alignment vertical="center"/>
    </xf>
    <xf numFmtId="166" fontId="0" fillId="2" borderId="1" xfId="1" applyNumberFormat="1" applyFont="1" applyFill="1" applyBorder="1" applyAlignment="1">
      <alignment horizontal="right" vertical="center"/>
    </xf>
    <xf numFmtId="3" fontId="0" fillId="2" borderId="1" xfId="1" applyNumberFormat="1" applyFont="1" applyFill="1" applyBorder="1" applyAlignment="1">
      <alignment horizontal="right" vertical="center"/>
    </xf>
    <xf numFmtId="0" fontId="0" fillId="5" borderId="1" xfId="0" applyFill="1" applyBorder="1" applyAlignment="1" applyProtection="1">
      <alignment wrapText="1"/>
      <protection locked="0"/>
    </xf>
    <xf numFmtId="0" fontId="0" fillId="5" borderId="1" xfId="0" applyFill="1" applyBorder="1" applyAlignment="1" applyProtection="1">
      <alignment horizontal="left" vertical="center"/>
      <protection locked="0"/>
    </xf>
    <xf numFmtId="166" fontId="0" fillId="10" borderId="1" xfId="0" applyNumberFormat="1" applyFill="1" applyBorder="1" applyProtection="1">
      <protection locked="0"/>
    </xf>
    <xf numFmtId="0" fontId="0" fillId="5" borderId="1" xfId="0" applyFill="1" applyBorder="1" applyProtection="1">
      <protection locked="0"/>
    </xf>
    <xf numFmtId="166" fontId="0" fillId="5" borderId="2" xfId="0" applyNumberFormat="1" applyFill="1" applyBorder="1" applyProtection="1">
      <protection locked="0"/>
    </xf>
    <xf numFmtId="0" fontId="0" fillId="5" borderId="2" xfId="0" applyFill="1" applyBorder="1" applyProtection="1">
      <protection locked="0"/>
    </xf>
    <xf numFmtId="166" fontId="0" fillId="5" borderId="1" xfId="0" applyNumberFormat="1" applyFill="1" applyBorder="1" applyProtection="1">
      <protection locked="0"/>
    </xf>
    <xf numFmtId="0" fontId="0" fillId="5" borderId="1" xfId="0" applyFont="1" applyFill="1" applyBorder="1" applyProtection="1">
      <protection locked="0"/>
    </xf>
    <xf numFmtId="0" fontId="0" fillId="5" borderId="1" xfId="0" applyFill="1" applyBorder="1" applyAlignment="1" applyProtection="1">
      <alignment vertical="center"/>
      <protection locked="0"/>
    </xf>
    <xf numFmtId="166" fontId="0" fillId="5" borderId="1" xfId="1" applyNumberFormat="1" applyFont="1" applyFill="1" applyBorder="1" applyAlignment="1" applyProtection="1">
      <alignment horizontal="center" vertical="center" wrapText="1"/>
      <protection locked="0"/>
    </xf>
    <xf numFmtId="166" fontId="0" fillId="5" borderId="1" xfId="0" applyNumberFormat="1" applyFill="1" applyBorder="1" applyAlignment="1" applyProtection="1">
      <alignment wrapText="1"/>
      <protection locked="0"/>
    </xf>
    <xf numFmtId="0" fontId="6" fillId="5" borderId="2" xfId="0" applyFont="1" applyFill="1" applyBorder="1" applyAlignment="1" applyProtection="1">
      <alignment horizontal="left" vertical="center" wrapText="1"/>
      <protection locked="0"/>
    </xf>
    <xf numFmtId="166" fontId="6" fillId="5" borderId="2" xfId="0" applyNumberFormat="1" applyFont="1" applyFill="1" applyBorder="1" applyAlignment="1" applyProtection="1">
      <alignment horizontal="right" vertical="center" wrapText="1"/>
      <protection locked="0"/>
    </xf>
    <xf numFmtId="166" fontId="0" fillId="5" borderId="1" xfId="1" applyNumberFormat="1" applyFont="1" applyFill="1" applyBorder="1" applyAlignment="1" applyProtection="1">
      <alignment horizontal="right" vertical="center"/>
      <protection locked="0"/>
    </xf>
    <xf numFmtId="1" fontId="0" fillId="5" borderId="1" xfId="0" applyNumberFormat="1" applyFill="1" applyBorder="1" applyAlignment="1" applyProtection="1">
      <alignment horizontal="right" vertical="center" wrapText="1"/>
      <protection locked="0"/>
    </xf>
    <xf numFmtId="0" fontId="0" fillId="2" borderId="1" xfId="0" applyFill="1" applyBorder="1" applyAlignment="1">
      <alignment horizontal="left" vertical="center"/>
    </xf>
    <xf numFmtId="0" fontId="3" fillId="0" borderId="5" xfId="0" applyFont="1" applyFill="1" applyBorder="1" applyAlignment="1">
      <alignment vertical="center"/>
    </xf>
    <xf numFmtId="0" fontId="3" fillId="0" borderId="0" xfId="0" applyFont="1" applyFill="1" applyBorder="1" applyAlignment="1">
      <alignment vertical="center"/>
    </xf>
    <xf numFmtId="0" fontId="13" fillId="3" borderId="2" xfId="0" applyFont="1" applyFill="1" applyBorder="1" applyAlignment="1">
      <alignment horizontal="center" vertical="center"/>
    </xf>
    <xf numFmtId="0" fontId="13" fillId="3" borderId="10" xfId="0" applyFont="1" applyFill="1" applyBorder="1" applyAlignment="1">
      <alignment horizontal="center" vertical="center"/>
    </xf>
    <xf numFmtId="0" fontId="1" fillId="4" borderId="2" xfId="0" applyFont="1" applyFill="1" applyBorder="1" applyAlignment="1">
      <alignment wrapText="1"/>
    </xf>
    <xf numFmtId="0" fontId="0" fillId="4" borderId="1" xfId="2" applyFont="1" applyFill="1" applyBorder="1" applyAlignment="1">
      <alignment vertical="center"/>
    </xf>
    <xf numFmtId="0" fontId="5" fillId="4" borderId="1" xfId="2" applyFont="1" applyFill="1" applyBorder="1" applyAlignment="1">
      <alignment horizontal="left" vertical="center" wrapText="1"/>
    </xf>
    <xf numFmtId="0" fontId="2" fillId="8" borderId="1" xfId="0" applyFont="1" applyFill="1" applyBorder="1" applyAlignment="1">
      <alignment vertical="center"/>
    </xf>
    <xf numFmtId="0" fontId="2" fillId="8" borderId="3" xfId="0" applyFont="1" applyFill="1" applyBorder="1" applyAlignment="1">
      <alignment vertical="center"/>
    </xf>
    <xf numFmtId="0" fontId="2" fillId="8" borderId="9" xfId="0" applyFont="1" applyFill="1" applyBorder="1" applyAlignment="1">
      <alignment vertical="center"/>
    </xf>
    <xf numFmtId="0" fontId="0" fillId="0" borderId="0" xfId="0" applyAlignment="1">
      <alignment vertical="center" wrapText="1"/>
    </xf>
    <xf numFmtId="0" fontId="2" fillId="3" borderId="7" xfId="0" applyFont="1" applyFill="1" applyBorder="1" applyAlignment="1">
      <alignment horizontal="center" vertical="center"/>
    </xf>
    <xf numFmtId="0" fontId="7" fillId="6" borderId="1" xfId="0" applyFont="1" applyFill="1" applyBorder="1" applyAlignment="1">
      <alignment horizontal="center" vertical="center" wrapText="1"/>
    </xf>
    <xf numFmtId="0" fontId="2" fillId="3" borderId="12"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6" xfId="0" applyFont="1" applyFill="1" applyBorder="1" applyAlignment="1">
      <alignment horizontal="center" vertical="center"/>
    </xf>
    <xf numFmtId="0" fontId="0" fillId="5" borderId="1" xfId="0" applyFill="1" applyBorder="1" applyAlignment="1" applyProtection="1">
      <alignment horizontal="center" vertical="center"/>
      <protection locked="0"/>
    </xf>
    <xf numFmtId="0" fontId="7" fillId="6" borderId="1"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0" xfId="0" applyFont="1" applyFill="1" applyAlignment="1">
      <alignment horizontal="center" vertical="center"/>
    </xf>
    <xf numFmtId="0" fontId="2" fillId="3" borderId="7" xfId="0" applyFont="1" applyFill="1" applyBorder="1" applyAlignment="1">
      <alignment horizontal="center" vertical="center" wrapText="1"/>
    </xf>
    <xf numFmtId="0" fontId="2" fillId="3" borderId="6" xfId="0" applyFont="1" applyFill="1" applyBorder="1" applyAlignment="1">
      <alignment horizontal="center" vertical="center" wrapText="1"/>
    </xf>
  </cellXfs>
  <cellStyles count="5">
    <cellStyle name="Currency" xfId="1" builtinId="4"/>
    <cellStyle name="Hyperlink 2" xfId="3" xr:uid="{94471E2C-70FD-445A-A751-5E860BE078FB}"/>
    <cellStyle name="Normal" xfId="0" builtinId="0"/>
    <cellStyle name="Normal 2" xfId="2" xr:uid="{538B0625-1C3E-48AE-B924-9A6720007274}"/>
    <cellStyle name="Percent" xfId="4" builtinId="5"/>
  </cellStyles>
  <dxfs count="5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CCCC"/>
      <color rgb="FFFF33CC"/>
      <color rgb="FFFFF2CC"/>
      <color rgb="FF4472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36A77B-18E6-4E2C-B720-19253188F2A9}">
  <sheetPr>
    <pageSetUpPr fitToPage="1"/>
  </sheetPr>
  <dimension ref="B2:L981"/>
  <sheetViews>
    <sheetView showGridLines="0" tabSelected="1" zoomScale="90" zoomScaleNormal="90" workbookViewId="0">
      <selection activeCell="C27" sqref="C27"/>
    </sheetView>
  </sheetViews>
  <sheetFormatPr defaultColWidth="13.77734375" defaultRowHeight="15" customHeight="1" x14ac:dyDescent="0.3"/>
  <cols>
    <col min="1" max="1" width="2.5546875" style="85" customWidth="1"/>
    <col min="2" max="2" width="35.77734375" style="85" customWidth="1"/>
    <col min="3" max="3" width="135.77734375" style="85" customWidth="1"/>
    <col min="4" max="4" width="48.21875" style="85" customWidth="1"/>
    <col min="5" max="12" width="9.77734375" style="85" customWidth="1"/>
    <col min="13" max="27" width="9.44140625" style="85" customWidth="1"/>
    <col min="28" max="16384" width="13.77734375" style="85"/>
  </cols>
  <sheetData>
    <row r="2" spans="2:12" s="86" customFormat="1" ht="18" x14ac:dyDescent="0.3">
      <c r="B2" s="118" t="s">
        <v>0</v>
      </c>
      <c r="C2" s="119"/>
    </row>
    <row r="3" spans="2:12" ht="14.4" x14ac:dyDescent="0.3">
      <c r="B3" s="19" t="s">
        <v>1</v>
      </c>
      <c r="C3" s="20"/>
    </row>
    <row r="4" spans="2:12" ht="127.8" customHeight="1" x14ac:dyDescent="0.3">
      <c r="B4" s="120" t="s">
        <v>325</v>
      </c>
      <c r="C4" s="121"/>
      <c r="D4" s="87"/>
      <c r="E4" s="87"/>
      <c r="F4" s="87"/>
      <c r="G4" s="87"/>
      <c r="H4" s="87"/>
      <c r="I4" s="87"/>
      <c r="J4" s="87"/>
      <c r="K4" s="87"/>
      <c r="L4" s="87"/>
    </row>
    <row r="5" spans="2:12" ht="310.2" customHeight="1" x14ac:dyDescent="0.3">
      <c r="B5" s="122" t="s">
        <v>331</v>
      </c>
      <c r="C5" s="122"/>
    </row>
    <row r="6" spans="2:12" ht="14.4" x14ac:dyDescent="0.3">
      <c r="B6" s="21"/>
    </row>
    <row r="7" spans="2:12" ht="15" customHeight="1" x14ac:dyDescent="0.3">
      <c r="B7" s="19" t="s">
        <v>2</v>
      </c>
      <c r="C7" s="20"/>
    </row>
    <row r="8" spans="2:12" ht="31.8" customHeight="1" x14ac:dyDescent="0.3">
      <c r="B8" s="83" t="s">
        <v>3</v>
      </c>
      <c r="C8" s="82" t="s">
        <v>4</v>
      </c>
    </row>
    <row r="9" spans="2:12" ht="14.4" x14ac:dyDescent="0.3">
      <c r="B9" s="83" t="s">
        <v>5</v>
      </c>
      <c r="C9" s="88" t="s">
        <v>6</v>
      </c>
    </row>
    <row r="10" spans="2:12" ht="43.2" x14ac:dyDescent="0.3">
      <c r="B10" s="83" t="s">
        <v>7</v>
      </c>
      <c r="C10" s="82" t="s">
        <v>8</v>
      </c>
    </row>
    <row r="11" spans="2:12" ht="47.7" customHeight="1" x14ac:dyDescent="0.3">
      <c r="B11" s="83" t="s">
        <v>9</v>
      </c>
      <c r="C11" s="82" t="s">
        <v>10</v>
      </c>
    </row>
    <row r="12" spans="2:12" ht="43.2" x14ac:dyDescent="0.3">
      <c r="B12" s="83" t="s">
        <v>11</v>
      </c>
      <c r="C12" s="88" t="s">
        <v>12</v>
      </c>
    </row>
    <row r="13" spans="2:12" ht="15.75" customHeight="1" x14ac:dyDescent="0.3">
      <c r="B13" s="83" t="s">
        <v>13</v>
      </c>
      <c r="C13" s="88" t="s">
        <v>14</v>
      </c>
    </row>
    <row r="14" spans="2:12" ht="28.8" x14ac:dyDescent="0.3">
      <c r="B14" s="83" t="s">
        <v>15</v>
      </c>
      <c r="C14" s="82" t="s">
        <v>16</v>
      </c>
    </row>
    <row r="15" spans="2:12" ht="43.2" x14ac:dyDescent="0.3">
      <c r="B15" s="83" t="s">
        <v>17</v>
      </c>
      <c r="C15" s="88" t="s">
        <v>18</v>
      </c>
    </row>
    <row r="16" spans="2:12" ht="29.55" customHeight="1" x14ac:dyDescent="0.3">
      <c r="B16" s="7" t="s">
        <v>19</v>
      </c>
      <c r="C16" s="82" t="s">
        <v>20</v>
      </c>
    </row>
    <row r="17" spans="2:3" ht="28.8" x14ac:dyDescent="0.3">
      <c r="B17" s="83" t="s">
        <v>21</v>
      </c>
      <c r="C17" s="82" t="s">
        <v>22</v>
      </c>
    </row>
    <row r="18" spans="2:3" ht="28.8" x14ac:dyDescent="0.3">
      <c r="B18" s="83" t="s">
        <v>23</v>
      </c>
      <c r="C18" s="82" t="s">
        <v>24</v>
      </c>
    </row>
    <row r="19" spans="2:3" ht="57.6" x14ac:dyDescent="0.3">
      <c r="B19" s="83" t="s">
        <v>25</v>
      </c>
      <c r="C19" s="82" t="s">
        <v>26</v>
      </c>
    </row>
    <row r="20" spans="2:3" ht="72" x14ac:dyDescent="0.3">
      <c r="B20" s="83" t="s">
        <v>27</v>
      </c>
      <c r="C20" s="82" t="s">
        <v>28</v>
      </c>
    </row>
    <row r="21" spans="2:3" ht="15.75" customHeight="1" x14ac:dyDescent="0.3"/>
    <row r="22" spans="2:3" ht="15.75" customHeight="1" x14ac:dyDescent="0.3">
      <c r="B22" s="22" t="s">
        <v>29</v>
      </c>
      <c r="C22" s="2"/>
    </row>
    <row r="23" spans="2:3" ht="15.75" customHeight="1" x14ac:dyDescent="0.3">
      <c r="B23" s="23" t="s">
        <v>30</v>
      </c>
    </row>
    <row r="24" spans="2:3" ht="15.75" customHeight="1" x14ac:dyDescent="0.3">
      <c r="B24" s="12" t="s">
        <v>31</v>
      </c>
    </row>
    <row r="25" spans="2:3" ht="15.75" customHeight="1" x14ac:dyDescent="0.3">
      <c r="B25" s="18" t="s">
        <v>32</v>
      </c>
    </row>
    <row r="26" spans="2:3" ht="15.75" customHeight="1" x14ac:dyDescent="0.3">
      <c r="B26" s="24" t="s">
        <v>33</v>
      </c>
    </row>
    <row r="27" spans="2:3" ht="15.75" customHeight="1" x14ac:dyDescent="0.3">
      <c r="B27" s="117"/>
    </row>
    <row r="28" spans="2:3" ht="15.75" customHeight="1" x14ac:dyDescent="0.3"/>
    <row r="29" spans="2:3" ht="15.75" customHeight="1" x14ac:dyDescent="0.3"/>
    <row r="30" spans="2:3" ht="15.75" customHeight="1" x14ac:dyDescent="0.3"/>
    <row r="31" spans="2:3" ht="15.75" customHeight="1" x14ac:dyDescent="0.3"/>
    <row r="32" spans="2:3"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sheetData>
  <sheetProtection algorithmName="SHA-512" hashValue="Km2H5I7DmRAZL7V+Imzy37tJL2CKHTgYDpkw9MJsOnfYPWan5erC5nDHA3CSOX7Q1tuNjVq888ZhkXWkdMsFvw==" saltValue="A5Afwh1pz+7wMGBYbHp8JQ==" spinCount="100000" sheet="1" objects="1" scenarios="1"/>
  <mergeCells count="3">
    <mergeCell ref="B2:C2"/>
    <mergeCell ref="B4:C4"/>
    <mergeCell ref="B5:C5"/>
  </mergeCells>
  <pageMargins left="0.7" right="0.7" top="0.75" bottom="0.75" header="0" footer="0"/>
  <pageSetup paperSize="9" scale="8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49C0FE-23D5-4728-AD14-EA366877A804}">
  <dimension ref="A1:E20"/>
  <sheetViews>
    <sheetView showGridLines="0" workbookViewId="0">
      <selection activeCell="B2" sqref="B2"/>
    </sheetView>
  </sheetViews>
  <sheetFormatPr defaultRowHeight="14.4" x14ac:dyDescent="0.3"/>
  <cols>
    <col min="1" max="1" width="26.77734375" customWidth="1"/>
    <col min="2" max="2" width="53.77734375" customWidth="1"/>
    <col min="3" max="3" width="17.109375" customWidth="1"/>
    <col min="5" max="5" width="19.33203125" customWidth="1"/>
  </cols>
  <sheetData>
    <row r="1" spans="1:5" x14ac:dyDescent="0.3">
      <c r="B1" s="63" t="s">
        <v>34</v>
      </c>
      <c r="E1" s="22" t="s">
        <v>29</v>
      </c>
    </row>
    <row r="2" spans="1:5" x14ac:dyDescent="0.3">
      <c r="B2" s="101"/>
      <c r="E2" s="23" t="s">
        <v>30</v>
      </c>
    </row>
    <row r="3" spans="1:5" x14ac:dyDescent="0.3">
      <c r="E3" s="12" t="s">
        <v>31</v>
      </c>
    </row>
    <row r="4" spans="1:5" x14ac:dyDescent="0.3">
      <c r="A4" s="123" t="s">
        <v>35</v>
      </c>
      <c r="B4" s="66" t="s">
        <v>36</v>
      </c>
      <c r="C4" s="44">
        <f>'EVSE Goods &amp; Materials'!G15</f>
        <v>0</v>
      </c>
      <c r="E4" s="18" t="s">
        <v>32</v>
      </c>
    </row>
    <row r="5" spans="1:5" x14ac:dyDescent="0.3">
      <c r="A5" s="123"/>
      <c r="B5" s="66" t="s">
        <v>37</v>
      </c>
      <c r="C5" s="44">
        <f>'EVSE Goods &amp; Materials'!E27</f>
        <v>0</v>
      </c>
      <c r="E5" s="24" t="s">
        <v>33</v>
      </c>
    </row>
    <row r="6" spans="1:5" x14ac:dyDescent="0.3">
      <c r="A6" s="123"/>
      <c r="B6" s="66" t="s">
        <v>38</v>
      </c>
      <c r="C6" s="44">
        <f>'EVSE Goods &amp; Materials'!G39</f>
        <v>0</v>
      </c>
      <c r="E6" s="116"/>
    </row>
    <row r="7" spans="1:5" x14ac:dyDescent="0.3">
      <c r="A7" s="123"/>
      <c r="B7" s="66" t="s">
        <v>39</v>
      </c>
      <c r="C7" s="44">
        <f>'EVSE Goods &amp; Materials'!G46</f>
        <v>0</v>
      </c>
    </row>
    <row r="8" spans="1:5" x14ac:dyDescent="0.3">
      <c r="A8" s="123"/>
      <c r="B8" s="66" t="s">
        <v>40</v>
      </c>
      <c r="C8" s="44">
        <f>'EVSE Goods &amp; Materials'!G53</f>
        <v>0</v>
      </c>
    </row>
    <row r="9" spans="1:5" x14ac:dyDescent="0.3">
      <c r="A9" s="123"/>
      <c r="B9" s="66" t="s">
        <v>41</v>
      </c>
      <c r="C9" s="44">
        <f>'EVSE Goods &amp; Materials'!G68</f>
        <v>0</v>
      </c>
    </row>
    <row r="10" spans="1:5" x14ac:dyDescent="0.3">
      <c r="A10" s="124"/>
      <c r="B10" s="66" t="s">
        <v>42</v>
      </c>
      <c r="C10" s="44">
        <f>'EVSE Goods &amp; Materials'!C84</f>
        <v>0</v>
      </c>
    </row>
    <row r="11" spans="1:5" x14ac:dyDescent="0.3">
      <c r="B11" s="68" t="s">
        <v>43</v>
      </c>
      <c r="C11" s="44">
        <f>SUM(C4:C10)</f>
        <v>0</v>
      </c>
    </row>
    <row r="12" spans="1:5" x14ac:dyDescent="0.3">
      <c r="B12" s="69"/>
      <c r="C12" s="71"/>
    </row>
    <row r="13" spans="1:5" ht="28.8" x14ac:dyDescent="0.3">
      <c r="A13" s="125" t="s">
        <v>44</v>
      </c>
      <c r="B13" s="81" t="s">
        <v>45</v>
      </c>
      <c r="C13" s="44">
        <f>Labour!H20</f>
        <v>0</v>
      </c>
    </row>
    <row r="14" spans="1:5" x14ac:dyDescent="0.3">
      <c r="A14" s="123"/>
      <c r="B14" s="66" t="s">
        <v>46</v>
      </c>
      <c r="C14" s="44">
        <f>Labour!H29</f>
        <v>0</v>
      </c>
    </row>
    <row r="15" spans="1:5" x14ac:dyDescent="0.3">
      <c r="B15" s="68" t="s">
        <v>43</v>
      </c>
      <c r="C15" s="44">
        <f>SUM(C13:C14)</f>
        <v>0</v>
      </c>
    </row>
    <row r="16" spans="1:5" x14ac:dyDescent="0.3">
      <c r="B16" s="69"/>
      <c r="C16" s="62"/>
    </row>
    <row r="17" spans="1:3" x14ac:dyDescent="0.3">
      <c r="A17" s="67"/>
      <c r="B17" s="70" t="s">
        <v>47</v>
      </c>
      <c r="C17" s="44">
        <f>SUM(C11,C15)</f>
        <v>0</v>
      </c>
    </row>
    <row r="20" spans="1:3" x14ac:dyDescent="0.3">
      <c r="A20" s="67" t="s">
        <v>48</v>
      </c>
      <c r="B20" s="66" t="s">
        <v>49</v>
      </c>
      <c r="C20" s="44">
        <f>'Annual Maintenance '!G12</f>
        <v>0</v>
      </c>
    </row>
  </sheetData>
  <sheetProtection algorithmName="SHA-512" hashValue="Y2tJBn8gW0+agmSdCSikiYblzfhs6zuMiYgt+s1N5tuH2njJFK8WG4YZxv6lk9fiht1y+F7KmhthoYcWykQX7Q==" saltValue="Xp7s+dxve1LgG1+MJwwGtQ==" spinCount="100000" sheet="1" objects="1" scenarios="1" formatCells="0" formatColumns="0" formatRows="0" insertColumns="0" insertRows="0" insertHyperlinks="0" deleteColumns="0" deleteRows="0"/>
  <protectedRanges>
    <protectedRange sqref="B2" name="Range1_1"/>
  </protectedRanges>
  <mergeCells count="2">
    <mergeCell ref="A4:A10"/>
    <mergeCell ref="A13:A14"/>
  </mergeCells>
  <dataValidations count="1">
    <dataValidation allowBlank="1" showDropDown="1" showInputMessage="1" showErrorMessage="1" sqref="B2" xr:uid="{9A4D635A-BDCD-4725-B519-26FEE9D3C271}"/>
  </dataValidations>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E798E3-53D7-426B-B494-52FBD4436AEE}">
  <dimension ref="A1:L96"/>
  <sheetViews>
    <sheetView showGridLines="0" topLeftCell="A28" workbookViewId="0">
      <selection activeCell="J39" sqref="J39"/>
    </sheetView>
  </sheetViews>
  <sheetFormatPr defaultRowHeight="14.4" x14ac:dyDescent="0.3"/>
  <cols>
    <col min="2" max="2" width="42.77734375" style="37" customWidth="1"/>
    <col min="3" max="3" width="13.21875" customWidth="1"/>
    <col min="4" max="4" width="19.21875" customWidth="1"/>
    <col min="5" max="5" width="13.21875" customWidth="1"/>
    <col min="6" max="6" width="14.21875" customWidth="1"/>
    <col min="7" max="7" width="14.77734375" customWidth="1"/>
    <col min="8" max="8" width="33.6640625" customWidth="1"/>
    <col min="9" max="9" width="14.77734375" customWidth="1"/>
    <col min="10" max="10" width="19" customWidth="1"/>
    <col min="11" max="11" width="14.77734375" customWidth="1"/>
    <col min="12" max="12" width="15" customWidth="1"/>
  </cols>
  <sheetData>
    <row r="1" spans="1:12" x14ac:dyDescent="0.3">
      <c r="B1" s="63" t="s">
        <v>34</v>
      </c>
      <c r="J1" s="22" t="s">
        <v>29</v>
      </c>
    </row>
    <row r="2" spans="1:12" x14ac:dyDescent="0.3">
      <c r="B2" s="115" t="str">
        <f>IF('Quote Summary'!B2=0,"",'Quote Summary'!B2)</f>
        <v/>
      </c>
      <c r="C2" s="54"/>
      <c r="D2" s="54"/>
      <c r="E2" s="54"/>
      <c r="F2" s="54"/>
      <c r="G2" s="54"/>
      <c r="H2" s="54"/>
      <c r="J2" s="23" t="s">
        <v>30</v>
      </c>
    </row>
    <row r="3" spans="1:12" x14ac:dyDescent="0.3">
      <c r="J3" s="12" t="s">
        <v>31</v>
      </c>
    </row>
    <row r="4" spans="1:12" x14ac:dyDescent="0.3">
      <c r="A4" s="127" t="s">
        <v>36</v>
      </c>
      <c r="B4" s="127"/>
      <c r="C4" s="127"/>
      <c r="D4" s="127"/>
      <c r="E4" s="127"/>
      <c r="F4" s="127"/>
      <c r="G4" s="127"/>
      <c r="H4" s="127"/>
      <c r="I4" s="84"/>
      <c r="J4" s="18" t="s">
        <v>32</v>
      </c>
    </row>
    <row r="5" spans="1:12" ht="43.2" x14ac:dyDescent="0.3">
      <c r="A5" s="33" t="s">
        <v>50</v>
      </c>
      <c r="B5" s="33" t="s">
        <v>51</v>
      </c>
      <c r="C5" s="33" t="s">
        <v>52</v>
      </c>
      <c r="D5" s="33" t="s">
        <v>323</v>
      </c>
      <c r="E5" s="33" t="s">
        <v>53</v>
      </c>
      <c r="F5" s="33" t="s">
        <v>321</v>
      </c>
      <c r="G5" s="33" t="s">
        <v>54</v>
      </c>
      <c r="H5" s="3" t="s">
        <v>330</v>
      </c>
      <c r="J5" s="24" t="s">
        <v>33</v>
      </c>
    </row>
    <row r="6" spans="1:12" x14ac:dyDescent="0.3">
      <c r="A6" s="72" t="str">
        <f>IF('EVSE Goods &amp; Materials'!B6&lt;&gt;"",INDEX('A1. EVSE Goods'!B4:B19,MATCH('EVSE Goods &amp; Materials'!B6,'A1. EVSE Goods'!C4:C19,0)),"")</f>
        <v/>
      </c>
      <c r="B6" s="100"/>
      <c r="C6" s="44" t="str">
        <f>IF('EVSE Goods &amp; Materials'!B6&lt;&gt;"",INDEX('A1. EVSE Goods'!F4:F19,MATCH('EVSE Goods &amp; Materials'!B6,'A1. EVSE Goods'!C4:C19,0)),"")</f>
        <v/>
      </c>
      <c r="D6" s="102"/>
      <c r="E6" s="102"/>
      <c r="F6" s="103"/>
      <c r="G6" s="44">
        <f t="shared" ref="G6:G14" si="0">E6*F6</f>
        <v>0</v>
      </c>
      <c r="H6" s="108"/>
    </row>
    <row r="7" spans="1:12" x14ac:dyDescent="0.3">
      <c r="A7" s="72" t="str">
        <f>IF('EVSE Goods &amp; Materials'!B7&lt;&gt;"",INDEX('A1. EVSE Goods'!B4:B19,MATCH('EVSE Goods &amp; Materials'!B7,'A1. EVSE Goods'!C4:C19,0)),"")</f>
        <v/>
      </c>
      <c r="B7" s="100"/>
      <c r="C7" s="44" t="str">
        <f>IF('EVSE Goods &amp; Materials'!B7&lt;&gt;"",INDEX('A1. EVSE Goods'!F4:F19,MATCH('EVSE Goods &amp; Materials'!B7,'A1. EVSE Goods'!C4:C19,0)),"")</f>
        <v/>
      </c>
      <c r="D7" s="102"/>
      <c r="E7" s="102"/>
      <c r="F7" s="103"/>
      <c r="G7" s="44">
        <f t="shared" si="0"/>
        <v>0</v>
      </c>
      <c r="H7" s="108"/>
    </row>
    <row r="8" spans="1:12" x14ac:dyDescent="0.3">
      <c r="A8" s="72" t="str">
        <f>IF('EVSE Goods &amp; Materials'!B8&lt;&gt;"",INDEX('A1. EVSE Goods'!B4:B19,MATCH('EVSE Goods &amp; Materials'!B8,'A1. EVSE Goods'!C4:C19,0)),"")</f>
        <v/>
      </c>
      <c r="B8" s="100"/>
      <c r="C8" s="44" t="str">
        <f>IF('EVSE Goods &amp; Materials'!B8&lt;&gt;"",INDEX('A1. EVSE Goods'!F4:F19,MATCH('EVSE Goods &amp; Materials'!B8,'A1. EVSE Goods'!C4:C19,0)),"")</f>
        <v/>
      </c>
      <c r="D8" s="102"/>
      <c r="E8" s="102"/>
      <c r="F8" s="103"/>
      <c r="G8" s="44">
        <f t="shared" si="0"/>
        <v>0</v>
      </c>
      <c r="H8" s="108"/>
    </row>
    <row r="9" spans="1:12" x14ac:dyDescent="0.3">
      <c r="A9" s="72" t="str">
        <f>IF('EVSE Goods &amp; Materials'!B9&lt;&gt;"",INDEX('A1. EVSE Goods'!B4:B19,MATCH('EVSE Goods &amp; Materials'!B9,'A1. EVSE Goods'!C4:C19,0)),"")</f>
        <v/>
      </c>
      <c r="B9" s="100"/>
      <c r="C9" s="44" t="str">
        <f>IF('EVSE Goods &amp; Materials'!B9&lt;&gt;"",INDEX('A1. EVSE Goods'!F4:F19,MATCH('EVSE Goods &amp; Materials'!B9,'A1. EVSE Goods'!C4:C19,0)),"")</f>
        <v/>
      </c>
      <c r="D9" s="102"/>
      <c r="E9" s="102"/>
      <c r="F9" s="103"/>
      <c r="G9" s="44">
        <f t="shared" si="0"/>
        <v>0</v>
      </c>
      <c r="H9" s="108"/>
    </row>
    <row r="10" spans="1:12" x14ac:dyDescent="0.3">
      <c r="A10" s="72" t="str">
        <f>IF('EVSE Goods &amp; Materials'!B10&lt;&gt;"",INDEX('A1. EVSE Goods'!B4:B19,MATCH('EVSE Goods &amp; Materials'!B10,'A1. EVSE Goods'!C4:C19,0)),"")</f>
        <v/>
      </c>
      <c r="B10" s="100"/>
      <c r="C10" s="44" t="str">
        <f>IF('EVSE Goods &amp; Materials'!B10&lt;&gt;"",INDEX('A1. EVSE Goods'!F4:F19,MATCH('EVSE Goods &amp; Materials'!B10,'A1. EVSE Goods'!C4:C19,0)),"")</f>
        <v/>
      </c>
      <c r="D10" s="102"/>
      <c r="E10" s="102"/>
      <c r="F10" s="103"/>
      <c r="G10" s="44">
        <f t="shared" si="0"/>
        <v>0</v>
      </c>
      <c r="H10" s="108"/>
    </row>
    <row r="11" spans="1:12" x14ac:dyDescent="0.3">
      <c r="A11" s="72" t="str">
        <f>IF('EVSE Goods &amp; Materials'!B11&lt;&gt;"",INDEX('A1. EVSE Goods'!B4:B19,MATCH('EVSE Goods &amp; Materials'!B11,'A1. EVSE Goods'!C4:C19,0)),"")</f>
        <v/>
      </c>
      <c r="B11" s="100"/>
      <c r="C11" s="44" t="str">
        <f>IF('EVSE Goods &amp; Materials'!B11&lt;&gt;"",INDEX('A1. EVSE Goods'!F4:F19,MATCH('EVSE Goods &amp; Materials'!B11,'A1. EVSE Goods'!C4:C19,0)),"")</f>
        <v/>
      </c>
      <c r="D11" s="102"/>
      <c r="E11" s="102"/>
      <c r="F11" s="103"/>
      <c r="G11" s="44">
        <f t="shared" si="0"/>
        <v>0</v>
      </c>
      <c r="H11" s="108"/>
    </row>
    <row r="12" spans="1:12" x14ac:dyDescent="0.3">
      <c r="A12" s="72" t="str">
        <f>IF('EVSE Goods &amp; Materials'!B12&lt;&gt;"",INDEX('A1. EVSE Goods'!B4:B19,MATCH('EVSE Goods &amp; Materials'!B12,'A1. EVSE Goods'!C4:C19,0)),"")</f>
        <v/>
      </c>
      <c r="B12" s="100"/>
      <c r="C12" s="44" t="str">
        <f>IF('EVSE Goods &amp; Materials'!B12&lt;&gt;"",INDEX('A1. EVSE Goods'!F4:F19,MATCH('EVSE Goods &amp; Materials'!B12,'A1. EVSE Goods'!C4:C19,0)),"")</f>
        <v/>
      </c>
      <c r="D12" s="102"/>
      <c r="E12" s="102"/>
      <c r="F12" s="103"/>
      <c r="G12" s="44">
        <f t="shared" si="0"/>
        <v>0</v>
      </c>
      <c r="H12" s="108"/>
    </row>
    <row r="13" spans="1:12" x14ac:dyDescent="0.3">
      <c r="A13" s="72" t="str">
        <f>IF('EVSE Goods &amp; Materials'!B13&lt;&gt;"",INDEX('A1. EVSE Goods'!B4:B19,MATCH('EVSE Goods &amp; Materials'!B13,'A1. EVSE Goods'!C4:C19,0)),"")</f>
        <v/>
      </c>
      <c r="B13" s="100"/>
      <c r="C13" s="44" t="str">
        <f>IF('EVSE Goods &amp; Materials'!B13&lt;&gt;"",INDEX('A1. EVSE Goods'!F4:F19,MATCH('EVSE Goods &amp; Materials'!B13,'A1. EVSE Goods'!C4:C19,0)),"")</f>
        <v/>
      </c>
      <c r="D13" s="102"/>
      <c r="E13" s="102"/>
      <c r="F13" s="103"/>
      <c r="G13" s="44">
        <f t="shared" si="0"/>
        <v>0</v>
      </c>
      <c r="H13" s="108"/>
    </row>
    <row r="14" spans="1:12" x14ac:dyDescent="0.3">
      <c r="A14" s="72" t="str">
        <f>IF('EVSE Goods &amp; Materials'!B14&lt;&gt;"",INDEX('A1. EVSE Goods'!B4:B19,MATCH('EVSE Goods &amp; Materials'!B14,'A1. EVSE Goods'!C4:C19,0)),"")</f>
        <v/>
      </c>
      <c r="B14" s="100"/>
      <c r="C14" s="44" t="str">
        <f>IF('EVSE Goods &amp; Materials'!B14&lt;&gt;"",INDEX('A1. EVSE Goods'!F4:F19,MATCH('EVSE Goods &amp; Materials'!B14,'A1. EVSE Goods'!C4:C19,0)),"")</f>
        <v/>
      </c>
      <c r="D14" s="102"/>
      <c r="E14" s="102"/>
      <c r="F14" s="103"/>
      <c r="G14" s="44">
        <f t="shared" si="0"/>
        <v>0</v>
      </c>
      <c r="H14" s="108"/>
    </row>
    <row r="15" spans="1:12" x14ac:dyDescent="0.3">
      <c r="C15" s="34"/>
      <c r="D15" s="34"/>
      <c r="E15" s="34"/>
      <c r="F15" s="58" t="s">
        <v>43</v>
      </c>
      <c r="G15" s="44">
        <f>SUM(G6:G14)</f>
        <v>0</v>
      </c>
      <c r="H15" s="108"/>
    </row>
    <row r="16" spans="1:12" x14ac:dyDescent="0.3">
      <c r="C16" s="34"/>
      <c r="D16" s="34"/>
      <c r="E16" s="34"/>
      <c r="F16" s="35"/>
      <c r="G16" s="35"/>
      <c r="H16" s="35"/>
      <c r="I16" s="35"/>
      <c r="J16" s="35"/>
      <c r="K16" s="35"/>
      <c r="L16" s="34"/>
    </row>
    <row r="17" spans="1:12" x14ac:dyDescent="0.3">
      <c r="A17" s="2" t="s">
        <v>56</v>
      </c>
      <c r="C17" s="34"/>
      <c r="D17" s="34"/>
      <c r="E17" s="34"/>
      <c r="F17" s="35"/>
      <c r="G17" s="35"/>
      <c r="H17" s="35"/>
      <c r="I17" s="35"/>
      <c r="J17" s="35"/>
      <c r="K17" s="35"/>
      <c r="L17" s="34"/>
    </row>
    <row r="18" spans="1:12" ht="29.55" customHeight="1" x14ac:dyDescent="0.3">
      <c r="A18" s="126" t="s">
        <v>327</v>
      </c>
      <c r="B18" s="126"/>
      <c r="C18" s="126"/>
      <c r="D18" s="126"/>
      <c r="E18" s="126"/>
      <c r="F18" s="126"/>
      <c r="G18" s="126"/>
      <c r="H18" s="126"/>
      <c r="I18" s="126"/>
      <c r="J18" s="126"/>
      <c r="K18" s="35"/>
      <c r="L18" s="34"/>
    </row>
    <row r="19" spans="1:12" ht="31.95" customHeight="1" x14ac:dyDescent="0.3">
      <c r="A19" s="126" t="s">
        <v>328</v>
      </c>
      <c r="B19" s="126"/>
      <c r="C19" s="126"/>
      <c r="D19" s="126"/>
      <c r="E19" s="126"/>
      <c r="F19" s="126"/>
      <c r="G19" s="126"/>
      <c r="H19" s="126"/>
      <c r="I19" s="126"/>
      <c r="J19" s="126"/>
      <c r="K19" s="35"/>
      <c r="L19" s="34"/>
    </row>
    <row r="20" spans="1:12" x14ac:dyDescent="0.3">
      <c r="C20" s="34"/>
      <c r="D20" s="34"/>
      <c r="E20" s="34"/>
      <c r="L20" s="34"/>
    </row>
    <row r="21" spans="1:12" x14ac:dyDescent="0.3">
      <c r="A21" s="129" t="s">
        <v>37</v>
      </c>
      <c r="B21" s="130"/>
      <c r="C21" s="130"/>
      <c r="D21" s="130"/>
      <c r="E21" s="130"/>
      <c r="F21" s="130"/>
      <c r="G21" s="130"/>
      <c r="H21" s="74"/>
      <c r="L21" s="34"/>
    </row>
    <row r="22" spans="1:12" ht="28.8" x14ac:dyDescent="0.3">
      <c r="A22" s="3" t="s">
        <v>50</v>
      </c>
      <c r="B22" s="5" t="s">
        <v>322</v>
      </c>
      <c r="C22" s="5" t="s">
        <v>59</v>
      </c>
      <c r="D22" s="5" t="s">
        <v>60</v>
      </c>
      <c r="E22" s="5" t="s">
        <v>61</v>
      </c>
      <c r="F22" s="128" t="s">
        <v>330</v>
      </c>
      <c r="G22" s="128"/>
      <c r="J22" s="34"/>
    </row>
    <row r="23" spans="1:12" x14ac:dyDescent="0.3">
      <c r="A23" s="72" t="str">
        <f>IF('EVSE Goods &amp; Materials'!B23&lt;&gt;"",INDEX('A2. EVSE Works'!B66,MATCH('EVSE Goods &amp; Materials'!B23,'A2. EVSE Works'!C66,0)),"")</f>
        <v/>
      </c>
      <c r="B23" s="100"/>
      <c r="C23" s="104"/>
      <c r="D23" s="105"/>
      <c r="E23" s="44">
        <f>C23*D23</f>
        <v>0</v>
      </c>
      <c r="F23" s="132"/>
      <c r="G23" s="132"/>
      <c r="J23" s="34"/>
    </row>
    <row r="24" spans="1:12" x14ac:dyDescent="0.3">
      <c r="A24" s="72" t="str">
        <f>IF('EVSE Goods &amp; Materials'!B24&lt;&gt;"",INDEX('A2. EVSE Works'!B66,MATCH('EVSE Goods &amp; Materials'!B24,'A2. EVSE Works'!C66,0)),"")</f>
        <v/>
      </c>
      <c r="B24" s="100"/>
      <c r="C24" s="104"/>
      <c r="D24" s="105"/>
      <c r="E24" s="44">
        <f>C24*D24</f>
        <v>0</v>
      </c>
      <c r="F24" s="132"/>
      <c r="G24" s="132"/>
      <c r="J24" s="34"/>
    </row>
    <row r="25" spans="1:12" x14ac:dyDescent="0.3">
      <c r="A25" s="72" t="str">
        <f>IF('EVSE Goods &amp; Materials'!B25&lt;&gt;"",INDEX('A2. EVSE Works'!B66,MATCH('EVSE Goods &amp; Materials'!B25,'A2. EVSE Works'!C66,0)),"")</f>
        <v/>
      </c>
      <c r="B25" s="100"/>
      <c r="C25" s="104"/>
      <c r="D25" s="105"/>
      <c r="E25" s="44">
        <f>C25*D25</f>
        <v>0</v>
      </c>
      <c r="F25" s="132"/>
      <c r="G25" s="132"/>
      <c r="J25" s="34"/>
    </row>
    <row r="26" spans="1:12" x14ac:dyDescent="0.3">
      <c r="A26" s="72" t="str">
        <f>IF('EVSE Goods &amp; Materials'!B26&lt;&gt;"",INDEX('A2. EVSE Works'!B66,MATCH('EVSE Goods &amp; Materials'!B26,'A2. EVSE Works'!C66,0)),"")</f>
        <v/>
      </c>
      <c r="B26" s="100"/>
      <c r="C26" s="104"/>
      <c r="D26" s="105"/>
      <c r="E26" s="44">
        <f>C26*D26</f>
        <v>0</v>
      </c>
      <c r="F26" s="132"/>
      <c r="G26" s="132"/>
      <c r="J26" s="34"/>
    </row>
    <row r="27" spans="1:12" x14ac:dyDescent="0.3">
      <c r="A27" s="60"/>
      <c r="B27" s="61"/>
      <c r="C27" s="62"/>
      <c r="D27" s="57" t="s">
        <v>43</v>
      </c>
      <c r="E27" s="44">
        <f>SUM(E23:E26)</f>
        <v>0</v>
      </c>
      <c r="F27" s="132"/>
      <c r="G27" s="132"/>
      <c r="J27" s="34"/>
    </row>
    <row r="28" spans="1:12" x14ac:dyDescent="0.3">
      <c r="A28" s="2" t="s">
        <v>63</v>
      </c>
      <c r="C28" s="34"/>
      <c r="D28" s="34"/>
      <c r="E28" s="34"/>
      <c r="L28" s="34"/>
    </row>
    <row r="29" spans="1:12" x14ac:dyDescent="0.3">
      <c r="C29" s="34"/>
      <c r="D29" s="34"/>
      <c r="E29" s="34"/>
      <c r="L29" s="34"/>
    </row>
    <row r="30" spans="1:12" x14ac:dyDescent="0.3">
      <c r="A30" s="129" t="s">
        <v>38</v>
      </c>
      <c r="B30" s="130"/>
      <c r="C30" s="130"/>
      <c r="D30" s="130"/>
      <c r="E30" s="130"/>
      <c r="F30" s="130"/>
      <c r="G30" s="130"/>
      <c r="H30" s="130"/>
      <c r="L30" s="34"/>
    </row>
    <row r="31" spans="1:12" ht="43.2" x14ac:dyDescent="0.3">
      <c r="A31" s="3" t="s">
        <v>50</v>
      </c>
      <c r="B31" s="5" t="s">
        <v>21</v>
      </c>
      <c r="C31" s="33" t="s">
        <v>64</v>
      </c>
      <c r="D31" s="33" t="s">
        <v>65</v>
      </c>
      <c r="E31" s="33" t="s">
        <v>66</v>
      </c>
      <c r="F31" s="33" t="s">
        <v>67</v>
      </c>
      <c r="G31" s="3" t="s">
        <v>61</v>
      </c>
      <c r="H31" s="3" t="s">
        <v>330</v>
      </c>
      <c r="I31" s="40"/>
      <c r="J31" s="38"/>
      <c r="K31" s="38"/>
      <c r="L31" s="34"/>
    </row>
    <row r="32" spans="1:12" x14ac:dyDescent="0.3">
      <c r="A32" s="72" t="str">
        <f>IF('EVSE Goods &amp; Materials'!B32&lt;&gt;"",INDEX('A2. EVSE Works'!B92:B96,MATCH('EVSE Goods &amp; Materials'!B32,'A2. EVSE Works'!C92:C96,0)),"")</f>
        <v/>
      </c>
      <c r="B32" s="100"/>
      <c r="C32" s="44" t="str">
        <f>IF('EVSE Goods &amp; Materials'!B32&lt;&gt;"",INDEX('A2. EVSE Works'!E92:E96,MATCH('EVSE Goods &amp; Materials'!B32,'A2. EVSE Works'!C92:C96,0)),"")</f>
        <v/>
      </c>
      <c r="D32" s="106"/>
      <c r="E32" s="106"/>
      <c r="F32" s="103"/>
      <c r="G32" s="44">
        <f>E32*F32</f>
        <v>0</v>
      </c>
      <c r="H32" s="108"/>
      <c r="L32" s="34"/>
    </row>
    <row r="33" spans="1:12" x14ac:dyDescent="0.3">
      <c r="A33" s="72" t="str">
        <f>IF('EVSE Goods &amp; Materials'!B33&lt;&gt;"",INDEX('A2. EVSE Works'!B92:B96,MATCH('EVSE Goods &amp; Materials'!B33,'A2. EVSE Works'!C92:C96,0)),"")</f>
        <v/>
      </c>
      <c r="B33" s="100"/>
      <c r="C33" s="44" t="str">
        <f>IF('EVSE Goods &amp; Materials'!B33&lt;&gt;"",INDEX('A2. EVSE Works'!E92:E96,MATCH('EVSE Goods &amp; Materials'!B33,'A2. EVSE Works'!C92:C96,0)),"")</f>
        <v/>
      </c>
      <c r="D33" s="106"/>
      <c r="E33" s="106"/>
      <c r="F33" s="103"/>
      <c r="G33" s="44">
        <f t="shared" ref="G33:G38" si="1">E33*F33</f>
        <v>0</v>
      </c>
      <c r="H33" s="108"/>
      <c r="L33" s="34"/>
    </row>
    <row r="34" spans="1:12" x14ac:dyDescent="0.3">
      <c r="A34" s="72" t="str">
        <f>IF('EVSE Goods &amp; Materials'!B34&lt;&gt;"",INDEX('A2. EVSE Works'!B92:B96,MATCH('EVSE Goods &amp; Materials'!B34,'A2. EVSE Works'!C92:C96,0)),"")</f>
        <v/>
      </c>
      <c r="B34" s="100"/>
      <c r="C34" s="44" t="str">
        <f>IF('EVSE Goods &amp; Materials'!B34&lt;&gt;"",INDEX('A2. EVSE Works'!E92:E96,MATCH('EVSE Goods &amp; Materials'!B34,'A2. EVSE Works'!C92:C96,0)),"")</f>
        <v/>
      </c>
      <c r="D34" s="106"/>
      <c r="E34" s="106"/>
      <c r="F34" s="103"/>
      <c r="G34" s="44">
        <f t="shared" si="1"/>
        <v>0</v>
      </c>
      <c r="H34" s="108"/>
      <c r="L34" s="34"/>
    </row>
    <row r="35" spans="1:12" x14ac:dyDescent="0.3">
      <c r="A35" s="72" t="str">
        <f>IF('EVSE Goods &amp; Materials'!B35&lt;&gt;"",INDEX('A2. EVSE Works'!B92:B96,MATCH('EVSE Goods &amp; Materials'!B35,'A2. EVSE Works'!C92:C96,0)),"")</f>
        <v/>
      </c>
      <c r="B35" s="100"/>
      <c r="C35" s="44" t="str">
        <f>IF('EVSE Goods &amp; Materials'!B35&lt;&gt;"",INDEX('A2. EVSE Works'!E92:E96,MATCH('EVSE Goods &amp; Materials'!B35,'A2. EVSE Works'!C92:C96,0)),"")</f>
        <v/>
      </c>
      <c r="D35" s="106"/>
      <c r="E35" s="106"/>
      <c r="F35" s="103"/>
      <c r="G35" s="44">
        <f t="shared" si="1"/>
        <v>0</v>
      </c>
      <c r="H35" s="108"/>
      <c r="L35" s="34"/>
    </row>
    <row r="36" spans="1:12" x14ac:dyDescent="0.3">
      <c r="A36" s="72" t="str">
        <f>IF('EVSE Goods &amp; Materials'!B36&lt;&gt;"",INDEX('A2. EVSE Works'!B92:B96,MATCH('EVSE Goods &amp; Materials'!B36,'A2. EVSE Works'!C92:C96,0)),"")</f>
        <v/>
      </c>
      <c r="B36" s="100"/>
      <c r="C36" s="44" t="str">
        <f>IF('EVSE Goods &amp; Materials'!B36&lt;&gt;"",INDEX('A2. EVSE Works'!E92:E96,MATCH('EVSE Goods &amp; Materials'!B36,'A2. EVSE Works'!C92:C96,0)),"")</f>
        <v/>
      </c>
      <c r="D36" s="106"/>
      <c r="E36" s="106"/>
      <c r="F36" s="103"/>
      <c r="G36" s="44">
        <f t="shared" si="1"/>
        <v>0</v>
      </c>
      <c r="H36" s="108"/>
      <c r="L36" s="34"/>
    </row>
    <row r="37" spans="1:12" x14ac:dyDescent="0.3">
      <c r="A37" s="72" t="str">
        <f>IF('EVSE Goods &amp; Materials'!B37&lt;&gt;"",INDEX('A2. EVSE Works'!B92:B96,MATCH('EVSE Goods &amp; Materials'!B37,'A2. EVSE Works'!C92:C96,0)),"")</f>
        <v/>
      </c>
      <c r="B37" s="100"/>
      <c r="C37" s="44" t="str">
        <f>IF('EVSE Goods &amp; Materials'!B37&lt;&gt;"",INDEX('A2. EVSE Works'!E92:E96,MATCH('EVSE Goods &amp; Materials'!B37,'A2. EVSE Works'!C92:C96,0)),"")</f>
        <v/>
      </c>
      <c r="D37" s="106"/>
      <c r="E37" s="106"/>
      <c r="F37" s="103"/>
      <c r="G37" s="44">
        <f t="shared" si="1"/>
        <v>0</v>
      </c>
      <c r="H37" s="108"/>
      <c r="L37" s="34"/>
    </row>
    <row r="38" spans="1:12" x14ac:dyDescent="0.3">
      <c r="A38" s="72" t="str">
        <f>IF('EVSE Goods &amp; Materials'!B38&lt;&gt;"",INDEX('A2. EVSE Works'!B92:B96,MATCH('EVSE Goods &amp; Materials'!B38,'A2. EVSE Works'!C92:C96,0)),"")</f>
        <v/>
      </c>
      <c r="B38" s="100"/>
      <c r="C38" s="44" t="str">
        <f>IF('EVSE Goods &amp; Materials'!B38&lt;&gt;"",INDEX('A2. EVSE Works'!E92:E96,MATCH('EVSE Goods &amp; Materials'!B38,'A2. EVSE Works'!C92:C96,0)),"")</f>
        <v/>
      </c>
      <c r="D38" s="106"/>
      <c r="E38" s="106"/>
      <c r="F38" s="103"/>
      <c r="G38" s="44">
        <f t="shared" si="1"/>
        <v>0</v>
      </c>
      <c r="H38" s="108"/>
      <c r="L38" s="34"/>
    </row>
    <row r="39" spans="1:12" x14ac:dyDescent="0.3">
      <c r="C39" s="34"/>
      <c r="D39" s="34"/>
      <c r="E39" s="34"/>
      <c r="F39" s="57" t="s">
        <v>43</v>
      </c>
      <c r="G39" s="44">
        <f>SUM(G32:G38)</f>
        <v>0</v>
      </c>
      <c r="H39" s="108"/>
      <c r="L39" s="34"/>
    </row>
    <row r="40" spans="1:12" x14ac:dyDescent="0.3">
      <c r="C40" s="34"/>
      <c r="D40" s="34"/>
      <c r="E40" s="34"/>
      <c r="F40" s="47"/>
      <c r="G40" s="34"/>
      <c r="H40" s="34"/>
      <c r="L40" s="34"/>
    </row>
    <row r="41" spans="1:12" x14ac:dyDescent="0.3">
      <c r="A41" s="129" t="s">
        <v>39</v>
      </c>
      <c r="B41" s="130"/>
      <c r="C41" s="130"/>
      <c r="D41" s="130"/>
      <c r="E41" s="130"/>
      <c r="F41" s="130"/>
      <c r="G41" s="130"/>
      <c r="H41" s="130"/>
      <c r="L41" s="34"/>
    </row>
    <row r="42" spans="1:12" ht="43.2" x14ac:dyDescent="0.3">
      <c r="A42" s="3" t="s">
        <v>50</v>
      </c>
      <c r="B42" s="3" t="s">
        <v>68</v>
      </c>
      <c r="C42" s="33" t="s">
        <v>64</v>
      </c>
      <c r="D42" s="33" t="s">
        <v>65</v>
      </c>
      <c r="E42" s="3" t="s">
        <v>66</v>
      </c>
      <c r="F42" s="3" t="s">
        <v>67</v>
      </c>
      <c r="G42" s="3" t="s">
        <v>61</v>
      </c>
      <c r="H42" s="3" t="s">
        <v>330</v>
      </c>
      <c r="L42" s="34"/>
    </row>
    <row r="43" spans="1:12" x14ac:dyDescent="0.3">
      <c r="A43" s="72" t="str">
        <f>IF('EVSE Goods &amp; Materials'!B43&lt;&gt;"",INDEX('A2. EVSE Works'!B101:B103,MATCH('EVSE Goods &amp; Materials'!B43,'A2. EVSE Works'!C101:C103,0)),"")</f>
        <v/>
      </c>
      <c r="B43" s="100"/>
      <c r="C43" s="44" t="str">
        <f>IF('EVSE Goods &amp; Materials'!B43&lt;&gt;"",INDEX('A2. EVSE Works'!D101:D103,MATCH('EVSE Goods &amp; Materials'!B43,'A2. EVSE Works'!C101:C103,0)),"")</f>
        <v/>
      </c>
      <c r="D43" s="106"/>
      <c r="E43" s="103"/>
      <c r="F43" s="107"/>
      <c r="G43" s="44">
        <f>E43*F43</f>
        <v>0</v>
      </c>
      <c r="H43" s="108"/>
      <c r="L43" s="34"/>
    </row>
    <row r="44" spans="1:12" x14ac:dyDescent="0.3">
      <c r="A44" s="72" t="str">
        <f>IF('EVSE Goods &amp; Materials'!B44&lt;&gt;"",INDEX('A2. EVSE Works'!B101:B103,MATCH('EVSE Goods &amp; Materials'!B44,'A2. EVSE Works'!C101:C103,0)),"")</f>
        <v/>
      </c>
      <c r="B44" s="100"/>
      <c r="C44" s="44" t="str">
        <f>IF('EVSE Goods &amp; Materials'!B44&lt;&gt;"",INDEX('A2. EVSE Works'!D101:D103,MATCH('EVSE Goods &amp; Materials'!B44,'A2. EVSE Works'!C101:C103,0)),"")</f>
        <v/>
      </c>
      <c r="D44" s="106"/>
      <c r="E44" s="103"/>
      <c r="F44" s="107"/>
      <c r="G44" s="44">
        <f t="shared" ref="G44:G45" si="2">E44*F44</f>
        <v>0</v>
      </c>
      <c r="H44" s="108"/>
      <c r="L44" s="34"/>
    </row>
    <row r="45" spans="1:12" x14ac:dyDescent="0.3">
      <c r="A45" s="72" t="str">
        <f>IF('EVSE Goods &amp; Materials'!B45&lt;&gt;"",INDEX('A2. EVSE Works'!B101:B103,MATCH('EVSE Goods &amp; Materials'!B45,'A2. EVSE Works'!C101:C103,0)),"")</f>
        <v/>
      </c>
      <c r="B45" s="100"/>
      <c r="C45" s="44" t="str">
        <f>IF('EVSE Goods &amp; Materials'!B45&lt;&gt;"",INDEX('A2. EVSE Works'!D101:D103,MATCH('EVSE Goods &amp; Materials'!B45,'A2. EVSE Works'!C101:C103,0)),"")</f>
        <v/>
      </c>
      <c r="D45" s="106"/>
      <c r="E45" s="106"/>
      <c r="F45" s="107"/>
      <c r="G45" s="44">
        <f t="shared" si="2"/>
        <v>0</v>
      </c>
      <c r="H45" s="108"/>
      <c r="L45" s="34"/>
    </row>
    <row r="46" spans="1:12" x14ac:dyDescent="0.3">
      <c r="A46" s="2"/>
      <c r="C46" s="34"/>
      <c r="D46" s="34"/>
      <c r="E46" s="34"/>
      <c r="F46" s="57" t="s">
        <v>43</v>
      </c>
      <c r="G46" s="44">
        <f>SUM(G43:G45)</f>
        <v>0</v>
      </c>
      <c r="H46" s="108"/>
      <c r="L46" s="34"/>
    </row>
    <row r="47" spans="1:12" x14ac:dyDescent="0.3">
      <c r="A47" s="2"/>
      <c r="C47" s="34"/>
      <c r="D47" s="34"/>
      <c r="E47" s="34"/>
      <c r="L47" s="34"/>
    </row>
    <row r="48" spans="1:12" x14ac:dyDescent="0.3">
      <c r="A48" s="129" t="s">
        <v>40</v>
      </c>
      <c r="B48" s="130"/>
      <c r="C48" s="130"/>
      <c r="D48" s="130"/>
      <c r="E48" s="130"/>
      <c r="F48" s="130"/>
      <c r="G48" s="130"/>
      <c r="H48" s="130"/>
      <c r="K48" s="34"/>
    </row>
    <row r="49" spans="1:11" ht="43.2" x14ac:dyDescent="0.3">
      <c r="A49" s="33" t="s">
        <v>50</v>
      </c>
      <c r="B49" s="6" t="s">
        <v>69</v>
      </c>
      <c r="C49" s="33" t="s">
        <v>64</v>
      </c>
      <c r="D49" s="33" t="s">
        <v>65</v>
      </c>
      <c r="E49" s="3" t="s">
        <v>66</v>
      </c>
      <c r="F49" s="6" t="s">
        <v>70</v>
      </c>
      <c r="G49" s="6" t="s">
        <v>61</v>
      </c>
      <c r="H49" s="5" t="s">
        <v>330</v>
      </c>
      <c r="I49" s="39"/>
      <c r="J49" s="39"/>
      <c r="K49" s="34"/>
    </row>
    <row r="50" spans="1:11" x14ac:dyDescent="0.3">
      <c r="A50" s="72" t="str">
        <f>IF('EVSE Goods &amp; Materials'!B50&lt;&gt;"",INDEX('A2. EVSE Works'!B71:B74,MATCH('EVSE Goods &amp; Materials'!B50,'A2. EVSE Works'!C71:C74,0)),"")</f>
        <v/>
      </c>
      <c r="B50" s="100"/>
      <c r="C50" s="44" t="str">
        <f>IF('EVSE Goods &amp; Materials'!B50&lt;&gt;"",INDEX('A2. EVSE Works'!E71:E74,MATCH('EVSE Goods &amp; Materials'!B50,'A2. EVSE Works'!C71:C74,0)),"")</f>
        <v/>
      </c>
      <c r="D50" s="106"/>
      <c r="E50" s="106"/>
      <c r="F50" s="103"/>
      <c r="G50" s="44">
        <f>E50*F50</f>
        <v>0</v>
      </c>
      <c r="H50" s="108"/>
      <c r="K50" s="34"/>
    </row>
    <row r="51" spans="1:11" x14ac:dyDescent="0.3">
      <c r="A51" s="72" t="str">
        <f>IF('EVSE Goods &amp; Materials'!B51&lt;&gt;"",INDEX('A2. EVSE Works'!B71:B74,MATCH('EVSE Goods &amp; Materials'!B51,'A2. EVSE Works'!C71:C74,0)),"")</f>
        <v/>
      </c>
      <c r="B51" s="100"/>
      <c r="C51" s="44" t="str">
        <f>IF('EVSE Goods &amp; Materials'!B51&lt;&gt;"",INDEX('A2. EVSE Works'!E71:E74,MATCH('EVSE Goods &amp; Materials'!B51,'A2. EVSE Works'!C71:C74,0)),"")</f>
        <v/>
      </c>
      <c r="D51" s="106"/>
      <c r="E51" s="106"/>
      <c r="F51" s="103"/>
      <c r="G51" s="44">
        <f>E51*F51</f>
        <v>0</v>
      </c>
      <c r="H51" s="108"/>
      <c r="K51" s="34"/>
    </row>
    <row r="52" spans="1:11" x14ac:dyDescent="0.3">
      <c r="A52" s="72" t="str">
        <f>IF('EVSE Goods &amp; Materials'!B52&lt;&gt;"",INDEX('A2. EVSE Works'!B71:B74,MATCH('EVSE Goods &amp; Materials'!B52,'A2. EVSE Works'!C71:C74,0)),"")</f>
        <v/>
      </c>
      <c r="B52" s="100"/>
      <c r="C52" s="44" t="str">
        <f>IF('EVSE Goods &amp; Materials'!B52&lt;&gt;"",INDEX('A2. EVSE Works'!E71:E74,MATCH('EVSE Goods &amp; Materials'!B52,'A2. EVSE Works'!C71:C74,0)),"")</f>
        <v/>
      </c>
      <c r="D52" s="106"/>
      <c r="E52" s="106"/>
      <c r="F52" s="103"/>
      <c r="G52" s="44">
        <f>E52*F52</f>
        <v>0</v>
      </c>
      <c r="H52" s="108"/>
      <c r="K52" s="34"/>
    </row>
    <row r="53" spans="1:11" x14ac:dyDescent="0.3">
      <c r="A53" t="str">
        <f>IF('EVSE Goods &amp; Materials'!B53&lt;&gt;"",INDEX('A2. EVSE Works'!B71:B74,MATCH('EVSE Goods &amp; Materials'!B53,'A2. EVSE Works'!C71:C74,0)),"")</f>
        <v/>
      </c>
      <c r="C53" s="34"/>
      <c r="D53" s="34"/>
      <c r="E53" s="34"/>
      <c r="F53" s="57" t="s">
        <v>43</v>
      </c>
      <c r="G53" s="44">
        <f>SUM(G50:G52)</f>
        <v>0</v>
      </c>
      <c r="H53" s="108"/>
      <c r="K53" s="34"/>
    </row>
    <row r="54" spans="1:11" x14ac:dyDescent="0.3">
      <c r="A54" s="2" t="s">
        <v>71</v>
      </c>
      <c r="C54" s="34"/>
      <c r="D54" s="34"/>
      <c r="E54" s="34"/>
      <c r="K54" s="34"/>
    </row>
    <row r="55" spans="1:11" x14ac:dyDescent="0.3">
      <c r="A55" s="2"/>
      <c r="C55" s="34"/>
      <c r="D55" s="34"/>
      <c r="E55" s="34"/>
      <c r="K55" s="34"/>
    </row>
    <row r="56" spans="1:11" x14ac:dyDescent="0.3">
      <c r="A56" s="130" t="s">
        <v>41</v>
      </c>
      <c r="B56" s="130"/>
      <c r="C56" s="130"/>
      <c r="D56" s="130"/>
      <c r="E56" s="130"/>
      <c r="F56" s="130"/>
      <c r="G56" s="130"/>
      <c r="H56" s="130"/>
      <c r="K56" s="34"/>
    </row>
    <row r="57" spans="1:11" ht="43.2" x14ac:dyDescent="0.3">
      <c r="A57" s="33" t="s">
        <v>50</v>
      </c>
      <c r="B57" s="6" t="s">
        <v>72</v>
      </c>
      <c r="C57" s="33" t="s">
        <v>73</v>
      </c>
      <c r="D57" s="33" t="s">
        <v>65</v>
      </c>
      <c r="E57" s="36" t="s">
        <v>74</v>
      </c>
      <c r="F57" s="36" t="s">
        <v>75</v>
      </c>
      <c r="G57" s="6" t="s">
        <v>76</v>
      </c>
      <c r="H57" s="5" t="s">
        <v>330</v>
      </c>
      <c r="K57" s="34"/>
    </row>
    <row r="58" spans="1:11" x14ac:dyDescent="0.3">
      <c r="A58" s="73" t="str">
        <f>IF('EVSE Goods &amp; Materials'!B58&lt;&gt;"",INDEX('A2. EVSE Works'!B79:B87,MATCH('EVSE Goods &amp; Materials'!B58,'A2. EVSE Works'!C79:C87,0)),"")</f>
        <v/>
      </c>
      <c r="B58" s="100"/>
      <c r="C58" s="44" t="str">
        <f>IF('EVSE Goods &amp; Materials'!B58&lt;&gt;"",INDEX('A2. EVSE Works'!D79:D87,MATCH('EVSE Goods &amp; Materials'!B58,'A2. EVSE Works'!C79:C87,0)),"")</f>
        <v/>
      </c>
      <c r="D58" s="106"/>
      <c r="E58" s="106"/>
      <c r="F58" s="103"/>
      <c r="G58" s="44">
        <f>E58*F58</f>
        <v>0</v>
      </c>
      <c r="H58" s="108"/>
      <c r="K58" s="34"/>
    </row>
    <row r="59" spans="1:11" x14ac:dyDescent="0.3">
      <c r="A59" s="73" t="str">
        <f>IF('EVSE Goods &amp; Materials'!B59&lt;&gt;"",INDEX('A2. EVSE Works'!B79:B87,MATCH('EVSE Goods &amp; Materials'!B59,'A2. EVSE Works'!C79:C87,0)),"")</f>
        <v/>
      </c>
      <c r="B59" s="100"/>
      <c r="C59" s="44" t="str">
        <f>IF('EVSE Goods &amp; Materials'!B59&lt;&gt;"",INDEX('A2. EVSE Works'!D79:D87,MATCH('EVSE Goods &amp; Materials'!B59,'A2. EVSE Works'!C79:C87,0)),"")</f>
        <v/>
      </c>
      <c r="D59" s="106"/>
      <c r="E59" s="106"/>
      <c r="F59" s="103"/>
      <c r="G59" s="44">
        <f t="shared" ref="G59:G67" si="3">E59*F59</f>
        <v>0</v>
      </c>
      <c r="H59" s="108"/>
      <c r="K59" s="34"/>
    </row>
    <row r="60" spans="1:11" x14ac:dyDescent="0.3">
      <c r="A60" s="73" t="str">
        <f>IF('EVSE Goods &amp; Materials'!B60&lt;&gt;"",INDEX('A2. EVSE Works'!B79:B87,MATCH('EVSE Goods &amp; Materials'!B60,'A2. EVSE Works'!C79:C87,0)),"")</f>
        <v/>
      </c>
      <c r="B60" s="100"/>
      <c r="C60" s="44" t="str">
        <f>IF('EVSE Goods &amp; Materials'!B60&lt;&gt;"",INDEX('A2. EVSE Works'!D79:D87,MATCH('EVSE Goods &amp; Materials'!B60,'A2. EVSE Works'!C79:C87,0)),"")</f>
        <v/>
      </c>
      <c r="D60" s="106"/>
      <c r="E60" s="106"/>
      <c r="F60" s="103"/>
      <c r="G60" s="44">
        <f t="shared" si="3"/>
        <v>0</v>
      </c>
      <c r="H60" s="108"/>
      <c r="K60" s="34"/>
    </row>
    <row r="61" spans="1:11" x14ac:dyDescent="0.3">
      <c r="A61" s="73" t="str">
        <f>IF('EVSE Goods &amp; Materials'!B61&lt;&gt;"",INDEX('A2. EVSE Works'!B79:B87,MATCH('EVSE Goods &amp; Materials'!B61,'A2. EVSE Works'!C79:C87,0)),"")</f>
        <v/>
      </c>
      <c r="B61" s="100"/>
      <c r="C61" s="44" t="str">
        <f>IF('EVSE Goods &amp; Materials'!B61&lt;&gt;"",INDEX('A2. EVSE Works'!D79:D87,MATCH('EVSE Goods &amp; Materials'!B61,'A2. EVSE Works'!C79:C87,0)),"")</f>
        <v/>
      </c>
      <c r="D61" s="106"/>
      <c r="E61" s="106"/>
      <c r="F61" s="103"/>
      <c r="G61" s="44">
        <f t="shared" si="3"/>
        <v>0</v>
      </c>
      <c r="H61" s="108"/>
      <c r="K61" s="34"/>
    </row>
    <row r="62" spans="1:11" x14ac:dyDescent="0.3">
      <c r="A62" s="73" t="str">
        <f>IF('EVSE Goods &amp; Materials'!B62&lt;&gt;"",INDEX('A2. EVSE Works'!B79:B87,MATCH('EVSE Goods &amp; Materials'!B62,'A2. EVSE Works'!C79:C87,0)),"")</f>
        <v/>
      </c>
      <c r="B62" s="100"/>
      <c r="C62" s="44" t="str">
        <f>IF('EVSE Goods &amp; Materials'!B62&lt;&gt;"",INDEX('A2. EVSE Works'!D79:D87,MATCH('EVSE Goods &amp; Materials'!B62,'A2. EVSE Works'!C79:C87,0)),"")</f>
        <v/>
      </c>
      <c r="D62" s="106"/>
      <c r="E62" s="106"/>
      <c r="F62" s="103"/>
      <c r="G62" s="44">
        <f t="shared" si="3"/>
        <v>0</v>
      </c>
      <c r="H62" s="108"/>
      <c r="K62" s="34"/>
    </row>
    <row r="63" spans="1:11" x14ac:dyDescent="0.3">
      <c r="A63" s="73" t="str">
        <f>IF('EVSE Goods &amp; Materials'!B63&lt;&gt;"",INDEX('A2. EVSE Works'!B79:B87,MATCH('EVSE Goods &amp; Materials'!B63,'A2. EVSE Works'!C79:C87,0)),"")</f>
        <v/>
      </c>
      <c r="B63" s="100"/>
      <c r="C63" s="44" t="str">
        <f>IF('EVSE Goods &amp; Materials'!B63&lt;&gt;"",INDEX('A2. EVSE Works'!D79:D87,MATCH('EVSE Goods &amp; Materials'!B63,'A2. EVSE Works'!C79:C87,0)),"")</f>
        <v/>
      </c>
      <c r="D63" s="106"/>
      <c r="E63" s="106"/>
      <c r="F63" s="103"/>
      <c r="G63" s="44">
        <f t="shared" si="3"/>
        <v>0</v>
      </c>
      <c r="H63" s="108"/>
      <c r="K63" s="34"/>
    </row>
    <row r="64" spans="1:11" x14ac:dyDescent="0.3">
      <c r="A64" s="73" t="str">
        <f>IF('EVSE Goods &amp; Materials'!B64&lt;&gt;"",INDEX('A2. EVSE Works'!B79:B87,MATCH('EVSE Goods &amp; Materials'!B64,'A2. EVSE Works'!C79:C87,0)),"")</f>
        <v/>
      </c>
      <c r="B64" s="100"/>
      <c r="C64" s="44" t="str">
        <f>IF('EVSE Goods &amp; Materials'!B64&lt;&gt;"",INDEX('A2. EVSE Works'!D79:D87,MATCH('EVSE Goods &amp; Materials'!B64,'A2. EVSE Works'!C79:C87,0)),"")</f>
        <v/>
      </c>
      <c r="D64" s="106"/>
      <c r="E64" s="106"/>
      <c r="F64" s="103"/>
      <c r="G64" s="44">
        <f t="shared" si="3"/>
        <v>0</v>
      </c>
      <c r="H64" s="108"/>
      <c r="K64" s="34"/>
    </row>
    <row r="65" spans="1:12" x14ac:dyDescent="0.3">
      <c r="A65" s="73" t="str">
        <f>IF('EVSE Goods &amp; Materials'!B65&lt;&gt;"",INDEX('A2. EVSE Works'!B79:B87,MATCH('EVSE Goods &amp; Materials'!B65,'A2. EVSE Works'!C79:C87,0)),"")</f>
        <v/>
      </c>
      <c r="B65" s="100"/>
      <c r="C65" s="44" t="str">
        <f>IF('EVSE Goods &amp; Materials'!B65&lt;&gt;"",INDEX('A2. EVSE Works'!D79:D87,MATCH('EVSE Goods &amp; Materials'!B65,'A2. EVSE Works'!C79:C87,0)),"")</f>
        <v/>
      </c>
      <c r="D65" s="106"/>
      <c r="E65" s="106"/>
      <c r="F65" s="103"/>
      <c r="G65" s="44">
        <f t="shared" si="3"/>
        <v>0</v>
      </c>
      <c r="H65" s="108"/>
      <c r="K65" s="34"/>
    </row>
    <row r="66" spans="1:12" x14ac:dyDescent="0.3">
      <c r="A66" s="73" t="str">
        <f>IF('EVSE Goods &amp; Materials'!B66&lt;&gt;"",INDEX('A2. EVSE Works'!B79:B87,MATCH('EVSE Goods &amp; Materials'!B66,'A2. EVSE Works'!C79:C87,0)),"")</f>
        <v/>
      </c>
      <c r="B66" s="100"/>
      <c r="C66" s="44" t="str">
        <f>IF('EVSE Goods &amp; Materials'!B66&lt;&gt;"",INDEX('A2. EVSE Works'!D79:D87,MATCH('EVSE Goods &amp; Materials'!B66,'A2. EVSE Works'!C79:C87,0)),"")</f>
        <v/>
      </c>
      <c r="D66" s="106"/>
      <c r="E66" s="106"/>
      <c r="F66" s="103"/>
      <c r="G66" s="44">
        <f t="shared" si="3"/>
        <v>0</v>
      </c>
      <c r="H66" s="108"/>
      <c r="K66" s="34"/>
    </row>
    <row r="67" spans="1:12" x14ac:dyDescent="0.3">
      <c r="A67" s="73" t="str">
        <f>IF('EVSE Goods &amp; Materials'!B67&lt;&gt;"",INDEX('A2. EVSE Works'!B79:B87,MATCH('EVSE Goods &amp; Materials'!B67,'A2. EVSE Works'!C79:C87,0)),"")</f>
        <v/>
      </c>
      <c r="B67" s="100"/>
      <c r="C67" s="44" t="str">
        <f>IF('EVSE Goods &amp; Materials'!B67&lt;&gt;"",INDEX('A2. EVSE Works'!D79:D87,MATCH('EVSE Goods &amp; Materials'!B67,'A2. EVSE Works'!C79:C87,0)),"")</f>
        <v/>
      </c>
      <c r="D67" s="106"/>
      <c r="E67" s="106"/>
      <c r="F67" s="103"/>
      <c r="G67" s="44">
        <f t="shared" si="3"/>
        <v>0</v>
      </c>
      <c r="H67" s="108"/>
      <c r="K67" s="34"/>
    </row>
    <row r="68" spans="1:12" x14ac:dyDescent="0.3">
      <c r="A68" s="2"/>
      <c r="C68" s="34"/>
      <c r="D68" s="34"/>
      <c r="E68" s="34"/>
      <c r="F68" s="57" t="s">
        <v>43</v>
      </c>
      <c r="G68" s="44">
        <f>SUM(G58:G67)</f>
        <v>0</v>
      </c>
      <c r="H68" s="108"/>
      <c r="K68" s="34"/>
    </row>
    <row r="69" spans="1:12" x14ac:dyDescent="0.3">
      <c r="A69" s="2" t="s">
        <v>326</v>
      </c>
      <c r="C69" s="34"/>
      <c r="D69" s="34"/>
      <c r="E69" s="34"/>
      <c r="L69" s="34"/>
    </row>
    <row r="70" spans="1:12" x14ac:dyDescent="0.3">
      <c r="A70" s="2"/>
      <c r="C70" s="34"/>
      <c r="D70" s="34"/>
      <c r="E70" s="34"/>
      <c r="L70" s="34"/>
    </row>
    <row r="71" spans="1:12" x14ac:dyDescent="0.3">
      <c r="A71" s="2"/>
      <c r="C71" s="34"/>
      <c r="D71" s="34"/>
      <c r="E71" s="34"/>
      <c r="L71" s="34"/>
    </row>
    <row r="72" spans="1:12" x14ac:dyDescent="0.3">
      <c r="A72" s="131" t="s">
        <v>42</v>
      </c>
      <c r="B72" s="127"/>
      <c r="C72" s="127"/>
      <c r="D72" s="74"/>
      <c r="E72" s="74"/>
      <c r="L72" s="34"/>
    </row>
    <row r="73" spans="1:12" x14ac:dyDescent="0.3">
      <c r="A73" s="3" t="s">
        <v>50</v>
      </c>
      <c r="B73" s="5" t="s">
        <v>77</v>
      </c>
      <c r="C73" s="5" t="s">
        <v>78</v>
      </c>
      <c r="D73" s="75"/>
      <c r="E73" s="75"/>
      <c r="L73" s="34"/>
    </row>
    <row r="74" spans="1:12" x14ac:dyDescent="0.3">
      <c r="A74" s="12" t="s">
        <v>79</v>
      </c>
      <c r="B74" s="108" t="s">
        <v>80</v>
      </c>
      <c r="C74" s="109"/>
      <c r="D74" s="76"/>
      <c r="E74" s="76"/>
      <c r="L74" s="34"/>
    </row>
    <row r="75" spans="1:12" x14ac:dyDescent="0.3">
      <c r="A75" s="12" t="s">
        <v>81</v>
      </c>
      <c r="B75" s="108" t="s">
        <v>82</v>
      </c>
      <c r="C75" s="109"/>
      <c r="D75" s="76"/>
      <c r="E75" s="76"/>
      <c r="L75" s="34"/>
    </row>
    <row r="76" spans="1:12" x14ac:dyDescent="0.3">
      <c r="A76" s="12" t="s">
        <v>83</v>
      </c>
      <c r="B76" s="108" t="s">
        <v>84</v>
      </c>
      <c r="C76" s="109"/>
      <c r="D76" s="76"/>
      <c r="E76" s="76"/>
      <c r="L76" s="34"/>
    </row>
    <row r="77" spans="1:12" x14ac:dyDescent="0.3">
      <c r="A77" s="12" t="s">
        <v>85</v>
      </c>
      <c r="B77" s="108" t="s">
        <v>86</v>
      </c>
      <c r="C77" s="109"/>
      <c r="D77" s="76"/>
      <c r="E77" s="76"/>
      <c r="L77" s="34"/>
    </row>
    <row r="78" spans="1:12" x14ac:dyDescent="0.3">
      <c r="A78" s="12" t="s">
        <v>87</v>
      </c>
      <c r="B78" s="108" t="s">
        <v>88</v>
      </c>
      <c r="C78" s="109"/>
      <c r="D78" s="76"/>
      <c r="E78" s="76"/>
      <c r="L78" s="34"/>
    </row>
    <row r="79" spans="1:12" x14ac:dyDescent="0.3">
      <c r="A79" s="12" t="s">
        <v>89</v>
      </c>
      <c r="B79" s="108" t="s">
        <v>90</v>
      </c>
      <c r="C79" s="109"/>
      <c r="D79" s="76"/>
      <c r="E79" s="76"/>
      <c r="L79" s="34"/>
    </row>
    <row r="80" spans="1:12" x14ac:dyDescent="0.3">
      <c r="A80" s="12" t="s">
        <v>91</v>
      </c>
      <c r="B80" s="108" t="s">
        <v>92</v>
      </c>
      <c r="C80" s="109"/>
      <c r="D80" s="76"/>
      <c r="E80" s="76"/>
      <c r="L80" s="34"/>
    </row>
    <row r="81" spans="1:12" x14ac:dyDescent="0.3">
      <c r="A81" s="12" t="s">
        <v>93</v>
      </c>
      <c r="B81" s="108" t="s">
        <v>94</v>
      </c>
      <c r="C81" s="109"/>
      <c r="D81" s="76"/>
      <c r="E81" s="76"/>
      <c r="L81" s="34"/>
    </row>
    <row r="82" spans="1:12" x14ac:dyDescent="0.3">
      <c r="A82" s="12" t="s">
        <v>95</v>
      </c>
      <c r="B82" s="108" t="s">
        <v>96</v>
      </c>
      <c r="C82" s="109"/>
      <c r="D82" s="76"/>
      <c r="E82" s="76"/>
      <c r="L82" s="34"/>
    </row>
    <row r="83" spans="1:12" x14ac:dyDescent="0.3">
      <c r="A83" s="12" t="s">
        <v>97</v>
      </c>
      <c r="B83" s="108" t="s">
        <v>98</v>
      </c>
      <c r="C83" s="109"/>
      <c r="D83" s="76"/>
      <c r="E83" s="76"/>
      <c r="L83" s="34"/>
    </row>
    <row r="84" spans="1:12" x14ac:dyDescent="0.3">
      <c r="A84" s="2"/>
      <c r="B84" s="56" t="s">
        <v>43</v>
      </c>
      <c r="C84" s="64">
        <f>SUM(C74:C83)</f>
        <v>0</v>
      </c>
      <c r="D84" s="77"/>
      <c r="E84" s="77"/>
      <c r="L84" s="34"/>
    </row>
    <row r="85" spans="1:12" x14ac:dyDescent="0.3">
      <c r="A85" s="2" t="s">
        <v>99</v>
      </c>
      <c r="B85" s="2"/>
      <c r="C85" s="2"/>
      <c r="D85" s="2"/>
      <c r="E85" s="2"/>
      <c r="L85" s="34"/>
    </row>
    <row r="86" spans="1:12" x14ac:dyDescent="0.3">
      <c r="A86" s="2"/>
      <c r="C86" s="34"/>
      <c r="D86" s="34"/>
      <c r="E86" s="34"/>
      <c r="L86" s="34"/>
    </row>
    <row r="87" spans="1:12" x14ac:dyDescent="0.3">
      <c r="A87" s="2"/>
      <c r="C87" s="34"/>
      <c r="D87" s="34"/>
      <c r="E87" s="34"/>
      <c r="L87" s="34"/>
    </row>
    <row r="88" spans="1:12" x14ac:dyDescent="0.3">
      <c r="A88" s="2"/>
      <c r="C88" s="34"/>
      <c r="D88" s="34"/>
      <c r="E88" s="34"/>
      <c r="L88" s="34"/>
    </row>
    <row r="89" spans="1:12" x14ac:dyDescent="0.3">
      <c r="A89" s="2"/>
      <c r="C89" s="34"/>
      <c r="D89" s="34"/>
      <c r="E89" s="34"/>
      <c r="L89" s="34"/>
    </row>
    <row r="90" spans="1:12" x14ac:dyDescent="0.3">
      <c r="A90" s="2"/>
      <c r="C90" s="34"/>
      <c r="D90" s="34"/>
      <c r="E90" s="34"/>
      <c r="L90" s="34"/>
    </row>
    <row r="91" spans="1:12" x14ac:dyDescent="0.3">
      <c r="A91" s="2"/>
      <c r="C91" s="34"/>
      <c r="D91" s="34"/>
      <c r="E91" s="34"/>
      <c r="L91" s="34"/>
    </row>
    <row r="92" spans="1:12" x14ac:dyDescent="0.3">
      <c r="A92" s="2"/>
      <c r="C92" s="34"/>
      <c r="D92" s="34"/>
      <c r="E92" s="34"/>
      <c r="L92" s="34"/>
    </row>
    <row r="93" spans="1:12" x14ac:dyDescent="0.3">
      <c r="A93" s="2"/>
      <c r="C93" s="34"/>
      <c r="D93" s="34"/>
      <c r="E93" s="34"/>
      <c r="L93" s="34"/>
    </row>
    <row r="94" spans="1:12" x14ac:dyDescent="0.3">
      <c r="A94" s="2"/>
      <c r="C94" s="34"/>
      <c r="D94" s="34"/>
      <c r="E94" s="34"/>
      <c r="L94" s="34"/>
    </row>
    <row r="95" spans="1:12" x14ac:dyDescent="0.3">
      <c r="C95" s="34"/>
      <c r="D95" s="34"/>
      <c r="E95" s="34"/>
      <c r="L95" s="34"/>
    </row>
    <row r="96" spans="1:12" x14ac:dyDescent="0.3">
      <c r="F96" s="47"/>
      <c r="G96" s="47"/>
      <c r="H96" s="47"/>
      <c r="I96" s="34"/>
    </row>
  </sheetData>
  <sheetProtection algorithmName="SHA-512" hashValue="yQaJulaLW22/pmYbnDavRO9QahMEquX1O5xoxGFgangyLYKMmvnhd9OYnFtaB8ZoavtRVyfNTOZugVY2DrV00A==" saltValue="g/0aQRmEtHMEyJKhLJ2ufA==" spinCount="100000" sheet="1" objects="1" scenarios="1" formatCells="0" formatColumns="0" formatRows="0" insertColumns="0" insertRows="0" insertHyperlinks="0" deleteColumns="0" deleteRows="0"/>
  <protectedRanges>
    <protectedRange sqref="B2:H2" name="Range1"/>
    <protectedRange sqref="B74:E84 H6:H15 F23:F27 H32:H39 H43:H46 H50:H53 H58:H68" name="Range11"/>
  </protectedRanges>
  <mergeCells count="15">
    <mergeCell ref="A72:C72"/>
    <mergeCell ref="F23:G23"/>
    <mergeCell ref="F24:G24"/>
    <mergeCell ref="F25:G25"/>
    <mergeCell ref="F26:G26"/>
    <mergeCell ref="F27:G27"/>
    <mergeCell ref="A30:H30"/>
    <mergeCell ref="A41:H41"/>
    <mergeCell ref="A48:H48"/>
    <mergeCell ref="A56:H56"/>
    <mergeCell ref="A18:J18"/>
    <mergeCell ref="A19:J19"/>
    <mergeCell ref="A4:H4"/>
    <mergeCell ref="F22:G22"/>
    <mergeCell ref="A21:G21"/>
  </mergeCells>
  <conditionalFormatting sqref="E6">
    <cfRule type="expression" dxfId="55" priority="47">
      <formula>$E$6&gt;IF($D$6&gt;0,$D$6,999999)</formula>
    </cfRule>
  </conditionalFormatting>
  <conditionalFormatting sqref="E7">
    <cfRule type="expression" dxfId="54" priority="46">
      <formula>$E$7&gt;IF($D$7&gt;0,$D$7,999999)</formula>
    </cfRule>
  </conditionalFormatting>
  <conditionalFormatting sqref="E8">
    <cfRule type="expression" dxfId="53" priority="23">
      <formula>$E$8&gt;IF($D$8&gt;0,$D$8,999999)</formula>
    </cfRule>
  </conditionalFormatting>
  <conditionalFormatting sqref="E32">
    <cfRule type="expression" dxfId="52" priority="34">
      <formula>$E$32&gt;IF($D$32&gt;0,$D$32,999999)</formula>
    </cfRule>
  </conditionalFormatting>
  <conditionalFormatting sqref="E33">
    <cfRule type="expression" dxfId="51" priority="33">
      <formula>$E$33&gt;IF($D$33&gt;0,$D$33,999999)</formula>
    </cfRule>
  </conditionalFormatting>
  <conditionalFormatting sqref="E34">
    <cfRule type="expression" dxfId="50" priority="32">
      <formula>$E$34&gt;IF($D$34&gt;0,$D$34,999999)</formula>
    </cfRule>
  </conditionalFormatting>
  <conditionalFormatting sqref="E35">
    <cfRule type="expression" dxfId="49" priority="31">
      <formula>$E$35&gt;IF($D$35&gt;0,$D$35,999999)</formula>
    </cfRule>
  </conditionalFormatting>
  <conditionalFormatting sqref="E36">
    <cfRule type="expression" dxfId="48" priority="30">
      <formula>$E$36&gt;IF($D$36&gt;0,$D$36,999999)</formula>
    </cfRule>
  </conditionalFormatting>
  <conditionalFormatting sqref="E37">
    <cfRule type="expression" dxfId="47" priority="29">
      <formula>$E$37&gt;IF($D$37&gt;0,$D$37,999999)</formula>
    </cfRule>
  </conditionalFormatting>
  <conditionalFormatting sqref="E38">
    <cfRule type="expression" dxfId="46" priority="28">
      <formula>$E$38&gt;IF($D$38&gt;0,$D$38,999999)</formula>
    </cfRule>
  </conditionalFormatting>
  <conditionalFormatting sqref="E9">
    <cfRule type="expression" dxfId="45" priority="22">
      <formula>$E$9&gt;IF($D$9&gt;0,$D$9,999999)</formula>
    </cfRule>
  </conditionalFormatting>
  <conditionalFormatting sqref="E10">
    <cfRule type="expression" dxfId="44" priority="21">
      <formula>$E$10&gt;IF($D$10&gt;0,$D$10,999999)</formula>
    </cfRule>
  </conditionalFormatting>
  <conditionalFormatting sqref="E11">
    <cfRule type="expression" dxfId="43" priority="20">
      <formula>$E$11&gt;IF($D$11&gt;0,$D$11,999999)</formula>
    </cfRule>
  </conditionalFormatting>
  <conditionalFormatting sqref="E12">
    <cfRule type="expression" dxfId="42" priority="19">
      <formula>$E$12&gt;IF($D$12&gt;0,$D$12,999999)</formula>
    </cfRule>
  </conditionalFormatting>
  <conditionalFormatting sqref="E13">
    <cfRule type="expression" dxfId="41" priority="18">
      <formula>$E$13&gt;IF($D$13&gt;0,$D$13,999999)</formula>
    </cfRule>
  </conditionalFormatting>
  <conditionalFormatting sqref="E14">
    <cfRule type="expression" dxfId="40" priority="17">
      <formula>$E$14&gt;IF($D$14&gt;0,$D$14,999999)</formula>
    </cfRule>
  </conditionalFormatting>
  <conditionalFormatting sqref="E43">
    <cfRule type="expression" dxfId="39" priority="15">
      <formula>$E$43&gt;IF($D$43&gt;0,$D$43,999999)</formula>
    </cfRule>
  </conditionalFormatting>
  <conditionalFormatting sqref="E44">
    <cfRule type="expression" dxfId="38" priority="14">
      <formula>$E$44&gt;IF($D$44&gt;0,$D$44,999999)</formula>
    </cfRule>
  </conditionalFormatting>
  <conditionalFormatting sqref="E45">
    <cfRule type="expression" dxfId="37" priority="13">
      <formula>$E$45&gt;IF($D$45&gt;0,$D$45,999999)</formula>
    </cfRule>
  </conditionalFormatting>
  <conditionalFormatting sqref="E50">
    <cfRule type="expression" dxfId="36" priority="12">
      <formula>$E$50&gt;IF($D$50&gt;0,$D$50,999999)</formula>
    </cfRule>
  </conditionalFormatting>
  <conditionalFormatting sqref="E51">
    <cfRule type="expression" dxfId="35" priority="11">
      <formula>$E$51&gt;IF($D$51&gt;0,$D$51,999999)</formula>
    </cfRule>
  </conditionalFormatting>
  <conditionalFormatting sqref="E58">
    <cfRule type="expression" dxfId="34" priority="10">
      <formula>$E$58&gt;IF($D$58&gt;0,$D$58,999999)</formula>
    </cfRule>
  </conditionalFormatting>
  <conditionalFormatting sqref="E59">
    <cfRule type="expression" dxfId="33" priority="9">
      <formula>$E$59&gt;IF($D$59&gt;0,$D$59,999999)</formula>
    </cfRule>
  </conditionalFormatting>
  <conditionalFormatting sqref="E60">
    <cfRule type="expression" dxfId="32" priority="8">
      <formula>$E$60&gt;IF($D$60&gt;0,$D$60,999999)</formula>
    </cfRule>
  </conditionalFormatting>
  <conditionalFormatting sqref="E61">
    <cfRule type="expression" dxfId="31" priority="7">
      <formula>$E$61&gt;IF($D$61&gt;0,$D$61,999999)</formula>
    </cfRule>
  </conditionalFormatting>
  <conditionalFormatting sqref="E62">
    <cfRule type="expression" dxfId="30" priority="6">
      <formula>$E$62&gt;IF($D$62&gt;0,$D$62,999999)</formula>
    </cfRule>
  </conditionalFormatting>
  <conditionalFormatting sqref="E63">
    <cfRule type="expression" dxfId="29" priority="5">
      <formula>$E$63&gt;IF($D$63&gt;0,$D$63,999999)</formula>
    </cfRule>
  </conditionalFormatting>
  <conditionalFormatting sqref="E64">
    <cfRule type="expression" dxfId="28" priority="4">
      <formula>$E$64&gt;IF($D$64&gt;0,$D$64,999999)</formula>
    </cfRule>
  </conditionalFormatting>
  <conditionalFormatting sqref="E65">
    <cfRule type="expression" dxfId="27" priority="3">
      <formula>$E$65&gt;IF($D$65&gt;0,$D$65,999999)</formula>
    </cfRule>
  </conditionalFormatting>
  <conditionalFormatting sqref="E66">
    <cfRule type="expression" dxfId="26" priority="2">
      <formula>$E$66&gt;IF($D$66&gt;0,$D$66,999999)</formula>
    </cfRule>
  </conditionalFormatting>
  <conditionalFormatting sqref="E67">
    <cfRule type="expression" dxfId="25" priority="1">
      <formula>$E$67&gt;IF($D$67&gt;0,$D$67,999999)</formula>
    </cfRule>
  </conditionalFormatting>
  <dataValidations count="2">
    <dataValidation allowBlank="1" showDropDown="1" showInputMessage="1" showErrorMessage="1" sqref="B42 B49 B2 B57 B39:B40 B68:B95 B46:B47 B22 B28 B54:B55 H6:H15 F23:F27 H32:H39 H43:H46 H50:H53 H58:H68" xr:uid="{C547B32F-A861-477D-A8F6-10E046108457}"/>
    <dataValidation type="list" allowBlank="1" showInputMessage="1" showErrorMessage="1" sqref="B31" xr:uid="{4BA8BE53-BD81-4D37-9865-488F580FB023}">
      <formula1>#REF!</formula1>
    </dataValidation>
  </dataValidations>
  <pageMargins left="0.7" right="0.7" top="0.75" bottom="0.75" header="0.3" footer="0.3"/>
  <pageSetup paperSize="9" orientation="portrait" horizontalDpi="300" verticalDpi="300" r:id="rId1"/>
  <extLst>
    <ext xmlns:x14="http://schemas.microsoft.com/office/spreadsheetml/2009/9/main" uri="{CCE6A557-97BC-4b89-ADB6-D9C93CAAB3DF}">
      <x14:dataValidations xmlns:xm="http://schemas.microsoft.com/office/excel/2006/main" count="8">
        <x14:dataValidation type="list" allowBlank="1" showInputMessage="1" showErrorMessage="1" xr:uid="{F2420639-6FF2-4332-A680-F24F0E695615}">
          <x14:formula1>
            <xm:f>'A2. EVSE Works'!$C$92:$C$96</xm:f>
          </x14:formula1>
          <xm:sqref>B32:B38</xm:sqref>
        </x14:dataValidation>
        <x14:dataValidation type="list" allowBlank="1" showInputMessage="1" showErrorMessage="1" xr:uid="{4F56321E-3A73-4D5B-A28F-D0E3F8C4C7BE}">
          <x14:formula1>
            <xm:f>'A2. EVSE Works'!$C$101:$C$103</xm:f>
          </x14:formula1>
          <xm:sqref>B43:B45</xm:sqref>
        </x14:dataValidation>
        <x14:dataValidation type="list" allowBlank="1" showInputMessage="1" showErrorMessage="1" xr:uid="{F52D7525-BD89-4F08-9237-B2DE92199ABA}">
          <x14:formula1>
            <xm:f>'A2. EVSE Works'!$C$79:$C$87</xm:f>
          </x14:formula1>
          <xm:sqref>B58:B67</xm:sqref>
        </x14:dataValidation>
        <x14:dataValidation type="list" allowBlank="1" showDropDown="1" showInputMessage="1" showErrorMessage="1" xr:uid="{881C28A9-E506-4154-B43C-3A266369E0B3}">
          <x14:formula1>
            <xm:f>'A2. EVSE Works'!$C$66:$C$67</xm:f>
          </x14:formula1>
          <xm:sqref>B27</xm:sqref>
        </x14:dataValidation>
        <x14:dataValidation type="list" allowBlank="1" showInputMessage="1" showErrorMessage="1" xr:uid="{B6251629-883C-4C27-BCAC-7BBB02409BC2}">
          <x14:formula1>
            <xm:f>'A2. EVSE Works'!$C$66</xm:f>
          </x14:formula1>
          <xm:sqref>B23:B26</xm:sqref>
        </x14:dataValidation>
        <x14:dataValidation type="list" allowBlank="1" showDropDown="1" showInputMessage="1" showErrorMessage="1" xr:uid="{71C94892-5227-4CD2-8F55-2DDB47BCCB7B}">
          <x14:formula1>
            <xm:f>'A1. EVSE Goods'!#REF!</xm:f>
          </x14:formula1>
          <xm:sqref>C2:H2</xm:sqref>
        </x14:dataValidation>
        <x14:dataValidation type="list" allowBlank="1" showInputMessage="1" showErrorMessage="1" xr:uid="{9724224B-8AEA-4D80-942E-59D69F452FE6}">
          <x14:formula1>
            <xm:f>'A2. EVSE Works'!$C$71:$C$74</xm:f>
          </x14:formula1>
          <xm:sqref>B50:B53</xm:sqref>
        </x14:dataValidation>
        <x14:dataValidation type="list" allowBlank="1" showInputMessage="1" showErrorMessage="1" xr:uid="{B87DC41C-EBCF-4EFA-9B03-0D0710F8F88E}">
          <x14:formula1>
            <xm:f>'A1. EVSE Goods'!$C$4:$C$19</xm:f>
          </x14:formula1>
          <xm:sqref>B6:B14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8088E2-7186-4432-8761-1393F380B591}">
  <dimension ref="A1:N29"/>
  <sheetViews>
    <sheetView showGridLines="0" workbookViewId="0">
      <selection activeCell="I26" sqref="I26:J26"/>
    </sheetView>
  </sheetViews>
  <sheetFormatPr defaultRowHeight="14.4" x14ac:dyDescent="0.3"/>
  <cols>
    <col min="2" max="2" width="40.21875" style="37" customWidth="1"/>
    <col min="3" max="3" width="25" style="37" customWidth="1"/>
    <col min="4" max="4" width="12.77734375" style="37" customWidth="1"/>
    <col min="5" max="5" width="16.33203125" style="37" customWidth="1"/>
    <col min="6" max="6" width="14.77734375" customWidth="1"/>
    <col min="7" max="7" width="14.21875" customWidth="1"/>
    <col min="8" max="11" width="14.77734375" customWidth="1"/>
    <col min="12" max="12" width="18.21875" customWidth="1"/>
    <col min="13" max="13" width="14.77734375" customWidth="1"/>
    <col min="14" max="14" width="15" customWidth="1"/>
    <col min="15" max="15" width="53.21875" customWidth="1"/>
  </cols>
  <sheetData>
    <row r="1" spans="1:14" x14ac:dyDescent="0.3">
      <c r="B1" s="63" t="s">
        <v>34</v>
      </c>
      <c r="C1" s="78"/>
      <c r="D1" s="78"/>
      <c r="E1" s="78"/>
      <c r="L1" s="22" t="s">
        <v>29</v>
      </c>
    </row>
    <row r="2" spans="1:14" x14ac:dyDescent="0.3">
      <c r="B2" s="115" t="str">
        <f>IF('Quote Summary'!B2=0,"",'Quote Summary'!B2)</f>
        <v/>
      </c>
      <c r="C2" s="54"/>
      <c r="D2" s="54"/>
      <c r="E2" s="54"/>
      <c r="L2" s="23" t="s">
        <v>30</v>
      </c>
    </row>
    <row r="3" spans="1:14" x14ac:dyDescent="0.3">
      <c r="L3" s="12" t="s">
        <v>31</v>
      </c>
    </row>
    <row r="4" spans="1:14" x14ac:dyDescent="0.3">
      <c r="A4" s="127" t="s">
        <v>45</v>
      </c>
      <c r="B4" s="127"/>
      <c r="C4" s="127"/>
      <c r="D4" s="127"/>
      <c r="E4" s="127"/>
      <c r="F4" s="127"/>
      <c r="G4" s="127"/>
      <c r="H4" s="127"/>
      <c r="I4" s="127"/>
      <c r="J4" s="127"/>
      <c r="L4" s="18" t="s">
        <v>32</v>
      </c>
      <c r="N4" s="34"/>
    </row>
    <row r="5" spans="1:14" ht="49.8" customHeight="1" x14ac:dyDescent="0.3">
      <c r="A5" s="3" t="s">
        <v>50</v>
      </c>
      <c r="B5" s="3" t="s">
        <v>100</v>
      </c>
      <c r="C5" s="3" t="s">
        <v>101</v>
      </c>
      <c r="D5" s="3" t="s">
        <v>102</v>
      </c>
      <c r="E5" s="3" t="s">
        <v>103</v>
      </c>
      <c r="F5" s="3" t="s">
        <v>104</v>
      </c>
      <c r="G5" s="3" t="s">
        <v>62</v>
      </c>
      <c r="H5" s="5" t="s">
        <v>61</v>
      </c>
      <c r="I5" s="133" t="s">
        <v>330</v>
      </c>
      <c r="J5" s="133"/>
      <c r="K5" s="40"/>
      <c r="L5" s="24" t="s">
        <v>33</v>
      </c>
      <c r="M5" s="40"/>
      <c r="N5" s="34"/>
    </row>
    <row r="6" spans="1:14" x14ac:dyDescent="0.3">
      <c r="A6" s="72" t="str">
        <f>IF(Labour!B6&lt;&gt;"",INDEX('A2. EVSE Works'!B7:B26,MATCH(Labour!B6,'A2. EVSE Works'!C7:C26,0)),"")</f>
        <v/>
      </c>
      <c r="B6" s="100"/>
      <c r="C6" s="100"/>
      <c r="D6" s="79" t="str">
        <f>IF(Labour!B6&lt;&gt;"",INDEX('A2. EVSE Works'!D7:D26,MATCH(Labour!B6,'A2. EVSE Works'!C7:C26,0)),"")</f>
        <v/>
      </c>
      <c r="E6" s="110"/>
      <c r="F6" s="106"/>
      <c r="G6" s="103"/>
      <c r="H6" s="44">
        <f>F6*G6</f>
        <v>0</v>
      </c>
      <c r="I6" s="132"/>
      <c r="J6" s="132"/>
      <c r="N6" s="34"/>
    </row>
    <row r="7" spans="1:14" x14ac:dyDescent="0.3">
      <c r="A7" s="72" t="str">
        <f>IF(Labour!B7&lt;&gt;"",INDEX('A2. EVSE Works'!B7:B26,MATCH(Labour!B7,'A2. EVSE Works'!C7:C26,0)),"")</f>
        <v/>
      </c>
      <c r="B7" s="100"/>
      <c r="C7" s="100"/>
      <c r="D7" s="79" t="str">
        <f>IF(Labour!B7&lt;&gt;"",INDEX('A2. EVSE Works'!D7:D26,MATCH(Labour!B7,'A2. EVSE Works'!C7:C26,0)),"")</f>
        <v/>
      </c>
      <c r="E7" s="110"/>
      <c r="F7" s="106"/>
      <c r="G7" s="103"/>
      <c r="H7" s="44">
        <f t="shared" ref="H7:H19" si="0">F7*G7</f>
        <v>0</v>
      </c>
      <c r="I7" s="132"/>
      <c r="J7" s="132"/>
      <c r="N7" s="34"/>
    </row>
    <row r="8" spans="1:14" x14ac:dyDescent="0.3">
      <c r="A8" s="72" t="str">
        <f>IF(Labour!B8&lt;&gt;"",INDEX('A2. EVSE Works'!B7:B26,MATCH(Labour!B8,'A2. EVSE Works'!C7:C26,0)),"")</f>
        <v/>
      </c>
      <c r="B8" s="100"/>
      <c r="C8" s="100"/>
      <c r="D8" s="79" t="str">
        <f>IF(Labour!B8&lt;&gt;"",INDEX('A2. EVSE Works'!D7:D26,MATCH(Labour!B8,'A2. EVSE Works'!C7:C26,0)),"")</f>
        <v/>
      </c>
      <c r="E8" s="110"/>
      <c r="F8" s="106"/>
      <c r="G8" s="103"/>
      <c r="H8" s="44">
        <f t="shared" si="0"/>
        <v>0</v>
      </c>
      <c r="I8" s="132"/>
      <c r="J8" s="132"/>
      <c r="N8" s="34"/>
    </row>
    <row r="9" spans="1:14" x14ac:dyDescent="0.3">
      <c r="A9" s="72" t="str">
        <f>IF(Labour!B9&lt;&gt;"",INDEX('A2. EVSE Works'!B7:B26,MATCH(Labour!B9,'A2. EVSE Works'!C7:C26,0)),"")</f>
        <v/>
      </c>
      <c r="B9" s="100"/>
      <c r="C9" s="100"/>
      <c r="D9" s="79" t="str">
        <f>IF(Labour!B9&lt;&gt;"",INDEX('A2. EVSE Works'!D7:D26,MATCH(Labour!B9,'A2. EVSE Works'!C7:C26,0)),"")</f>
        <v/>
      </c>
      <c r="E9" s="110"/>
      <c r="F9" s="106"/>
      <c r="G9" s="103"/>
      <c r="H9" s="44">
        <f t="shared" si="0"/>
        <v>0</v>
      </c>
      <c r="I9" s="132"/>
      <c r="J9" s="132"/>
      <c r="N9" s="34"/>
    </row>
    <row r="10" spans="1:14" x14ac:dyDescent="0.3">
      <c r="A10" s="72" t="str">
        <f>IF(Labour!B10&lt;&gt;"",INDEX('A2. EVSE Works'!B7:B26,MATCH(Labour!B10,'A2. EVSE Works'!C7:C26,0)),"")</f>
        <v/>
      </c>
      <c r="B10" s="100"/>
      <c r="C10" s="100"/>
      <c r="D10" s="79" t="str">
        <f>IF(Labour!B10&lt;&gt;"",INDEX('A2. EVSE Works'!D7:D26,MATCH(Labour!B10,'A2. EVSE Works'!C7:C26,0)),"")</f>
        <v/>
      </c>
      <c r="E10" s="110"/>
      <c r="F10" s="106"/>
      <c r="G10" s="103"/>
      <c r="H10" s="44">
        <f t="shared" si="0"/>
        <v>0</v>
      </c>
      <c r="I10" s="132"/>
      <c r="J10" s="132"/>
      <c r="N10" s="34"/>
    </row>
    <row r="11" spans="1:14" x14ac:dyDescent="0.3">
      <c r="A11" s="72" t="str">
        <f>IF(Labour!B11&lt;&gt;"",INDEX('A2. EVSE Works'!B7:B26,MATCH(Labour!B11,'A2. EVSE Works'!C7:C26,0)),"")</f>
        <v/>
      </c>
      <c r="B11" s="100"/>
      <c r="C11" s="100"/>
      <c r="D11" s="79" t="str">
        <f>IF(Labour!B11&lt;&gt;"",INDEX('A2. EVSE Works'!D7:D26,MATCH(Labour!B11,'A2. EVSE Works'!C7:C26,0)),"")</f>
        <v/>
      </c>
      <c r="E11" s="110"/>
      <c r="F11" s="106"/>
      <c r="G11" s="103"/>
      <c r="H11" s="44">
        <f t="shared" si="0"/>
        <v>0</v>
      </c>
      <c r="I11" s="132"/>
      <c r="J11" s="132"/>
      <c r="N11" s="34"/>
    </row>
    <row r="12" spans="1:14" x14ac:dyDescent="0.3">
      <c r="A12" s="72" t="str">
        <f>IF(Labour!B12&lt;&gt;"",INDEX('A2. EVSE Works'!B7:B26,MATCH(Labour!B12,'A2. EVSE Works'!C7:C26,0)),"")</f>
        <v/>
      </c>
      <c r="B12" s="100"/>
      <c r="C12" s="100"/>
      <c r="D12" s="79" t="str">
        <f>IF(Labour!B12&lt;&gt;"",INDEX('A2. EVSE Works'!D7:D26,MATCH(Labour!B12,'A2. EVSE Works'!C7:C26,0)),"")</f>
        <v/>
      </c>
      <c r="E12" s="110"/>
      <c r="F12" s="106"/>
      <c r="G12" s="103"/>
      <c r="H12" s="44">
        <f t="shared" si="0"/>
        <v>0</v>
      </c>
      <c r="I12" s="132"/>
      <c r="J12" s="132"/>
      <c r="N12" s="34"/>
    </row>
    <row r="13" spans="1:14" x14ac:dyDescent="0.3">
      <c r="A13" s="72" t="str">
        <f>IF(Labour!B13&lt;&gt;"",INDEX('A2. EVSE Works'!B7:B26,MATCH(Labour!B13,'A2. EVSE Works'!C7:C26,0)),"")</f>
        <v/>
      </c>
      <c r="B13" s="100"/>
      <c r="C13" s="100"/>
      <c r="D13" s="79" t="str">
        <f>IF(Labour!B13&lt;&gt;"",INDEX('A2. EVSE Works'!D7:D26,MATCH(Labour!B13,'A2. EVSE Works'!C7:C26,0)),"")</f>
        <v/>
      </c>
      <c r="E13" s="110"/>
      <c r="F13" s="106"/>
      <c r="G13" s="103"/>
      <c r="H13" s="44">
        <f t="shared" si="0"/>
        <v>0</v>
      </c>
      <c r="I13" s="132"/>
      <c r="J13" s="132"/>
      <c r="N13" s="34"/>
    </row>
    <row r="14" spans="1:14" x14ac:dyDescent="0.3">
      <c r="A14" s="72" t="str">
        <f>IF(Labour!B14&lt;&gt;"",INDEX('A2. EVSE Works'!B7:B26,MATCH(Labour!B14,'A2. EVSE Works'!C7:C26,0)),"")</f>
        <v/>
      </c>
      <c r="B14" s="100"/>
      <c r="C14" s="100"/>
      <c r="D14" s="79" t="str">
        <f>IF(Labour!B14&lt;&gt;"",INDEX('A2. EVSE Works'!D7:D26,MATCH(Labour!B14,'A2. EVSE Works'!C7:C26,0)),"")</f>
        <v/>
      </c>
      <c r="E14" s="110"/>
      <c r="F14" s="106"/>
      <c r="G14" s="103"/>
      <c r="H14" s="44">
        <f t="shared" si="0"/>
        <v>0</v>
      </c>
      <c r="I14" s="132"/>
      <c r="J14" s="132"/>
      <c r="N14" s="34"/>
    </row>
    <row r="15" spans="1:14" x14ac:dyDescent="0.3">
      <c r="A15" s="72" t="str">
        <f>IF(Labour!B15&lt;&gt;"",INDEX('A2. EVSE Works'!B7:B26,MATCH(Labour!B15,'A2. EVSE Works'!C7:C26,0)),"")</f>
        <v/>
      </c>
      <c r="B15" s="100"/>
      <c r="C15" s="100"/>
      <c r="D15" s="79" t="str">
        <f>IF(Labour!B15&lt;&gt;"",INDEX('A2. EVSE Works'!D7:D26,MATCH(Labour!B15,'A2. EVSE Works'!C7:C26,0)),"")</f>
        <v/>
      </c>
      <c r="E15" s="110"/>
      <c r="F15" s="106"/>
      <c r="G15" s="103"/>
      <c r="H15" s="44">
        <f t="shared" si="0"/>
        <v>0</v>
      </c>
      <c r="I15" s="132"/>
      <c r="J15" s="132"/>
      <c r="N15" s="34"/>
    </row>
    <row r="16" spans="1:14" x14ac:dyDescent="0.3">
      <c r="A16" s="72" t="str">
        <f>IF(Labour!B16&lt;&gt;"",INDEX('A2. EVSE Works'!B7:B26,MATCH(Labour!B16,'A2. EVSE Works'!C7:C26,0)),"")</f>
        <v/>
      </c>
      <c r="B16" s="100"/>
      <c r="C16" s="100"/>
      <c r="D16" s="79" t="str">
        <f>IF(Labour!B16&lt;&gt;"",INDEX('A2. EVSE Works'!D7:D26,MATCH(Labour!B16,'A2. EVSE Works'!C7:C26,0)),"")</f>
        <v/>
      </c>
      <c r="E16" s="110"/>
      <c r="F16" s="106"/>
      <c r="G16" s="103"/>
      <c r="H16" s="44">
        <f t="shared" si="0"/>
        <v>0</v>
      </c>
      <c r="I16" s="132"/>
      <c r="J16" s="132"/>
      <c r="N16" s="34"/>
    </row>
    <row r="17" spans="1:14" x14ac:dyDescent="0.3">
      <c r="A17" s="72" t="str">
        <f>IF(Labour!B17&lt;&gt;"",INDEX('A2. EVSE Works'!B7:B26,MATCH(Labour!B17,'A2. EVSE Works'!C7:C26,0)),"")</f>
        <v/>
      </c>
      <c r="B17" s="100"/>
      <c r="C17" s="100"/>
      <c r="D17" s="79" t="str">
        <f>IF(Labour!B17&lt;&gt;"",INDEX('A2. EVSE Works'!D7:D26,MATCH(Labour!B17,'A2. EVSE Works'!C7:C26,0)),"")</f>
        <v/>
      </c>
      <c r="E17" s="110"/>
      <c r="F17" s="106"/>
      <c r="G17" s="103"/>
      <c r="H17" s="44">
        <f>F17*G17</f>
        <v>0</v>
      </c>
      <c r="I17" s="132"/>
      <c r="J17" s="132"/>
      <c r="N17" s="34"/>
    </row>
    <row r="18" spans="1:14" x14ac:dyDescent="0.3">
      <c r="A18" s="72" t="str">
        <f>IF(Labour!B18&lt;&gt;"",INDEX('A2. EVSE Works'!B7:B26,MATCH(Labour!B18,'A2. EVSE Works'!C7:C26,0)),"")</f>
        <v/>
      </c>
      <c r="B18" s="100"/>
      <c r="C18" s="100"/>
      <c r="D18" s="79" t="str">
        <f>IF(Labour!B18&lt;&gt;"",INDEX('A2. EVSE Works'!D7:D26,MATCH(Labour!B18,'A2. EVSE Works'!C7:C26,0)),"")</f>
        <v/>
      </c>
      <c r="E18" s="110"/>
      <c r="F18" s="106"/>
      <c r="G18" s="103"/>
      <c r="H18" s="44">
        <f t="shared" si="0"/>
        <v>0</v>
      </c>
      <c r="I18" s="132"/>
      <c r="J18" s="132"/>
      <c r="N18" s="34"/>
    </row>
    <row r="19" spans="1:14" x14ac:dyDescent="0.3">
      <c r="A19" s="72" t="str">
        <f>IF(Labour!B19&lt;&gt;"",INDEX('A2. EVSE Works'!B7:B26,MATCH(Labour!B19,'A2. EVSE Works'!C7:C26,0)),"")</f>
        <v/>
      </c>
      <c r="B19" s="100"/>
      <c r="C19" s="100"/>
      <c r="D19" s="79" t="str">
        <f>IF(Labour!B19&lt;&gt;"",INDEX('A2. EVSE Works'!D7:D26,MATCH(Labour!B19,'A2. EVSE Works'!C7:C26,0)),"")</f>
        <v/>
      </c>
      <c r="E19" s="110"/>
      <c r="F19" s="106"/>
      <c r="G19" s="103"/>
      <c r="H19" s="44">
        <f t="shared" si="0"/>
        <v>0</v>
      </c>
      <c r="I19" s="132"/>
      <c r="J19" s="132"/>
      <c r="N19" s="34"/>
    </row>
    <row r="20" spans="1:14" x14ac:dyDescent="0.3">
      <c r="F20" s="65" t="s">
        <v>107</v>
      </c>
      <c r="G20" s="45">
        <f>SUM(G6:G19)</f>
        <v>0</v>
      </c>
      <c r="H20" s="44">
        <f>SUM(H6:H19)</f>
        <v>0</v>
      </c>
      <c r="I20" s="132"/>
      <c r="J20" s="132"/>
      <c r="N20" s="34"/>
    </row>
    <row r="21" spans="1:14" x14ac:dyDescent="0.3">
      <c r="A21" s="2" t="s">
        <v>108</v>
      </c>
      <c r="F21" s="34"/>
      <c r="N21" s="34"/>
    </row>
    <row r="22" spans="1:14" x14ac:dyDescent="0.3">
      <c r="F22" s="34"/>
      <c r="N22" s="34"/>
    </row>
    <row r="23" spans="1:14" x14ac:dyDescent="0.3">
      <c r="A23" s="2"/>
      <c r="F23" s="34"/>
    </row>
    <row r="24" spans="1:14" x14ac:dyDescent="0.3">
      <c r="A24" s="130" t="s">
        <v>46</v>
      </c>
      <c r="B24" s="130"/>
      <c r="C24" s="130"/>
      <c r="D24" s="130"/>
      <c r="E24" s="130"/>
      <c r="F24" s="130"/>
      <c r="G24" s="130"/>
      <c r="H24" s="130"/>
      <c r="I24" s="130"/>
      <c r="J24" s="130"/>
      <c r="N24" s="34"/>
    </row>
    <row r="25" spans="1:14" ht="57.6" x14ac:dyDescent="0.3">
      <c r="A25" s="33" t="s">
        <v>50</v>
      </c>
      <c r="B25" s="33" t="s">
        <v>109</v>
      </c>
      <c r="C25" s="3" t="s">
        <v>101</v>
      </c>
      <c r="D25" s="33" t="s">
        <v>110</v>
      </c>
      <c r="E25" s="33" t="s">
        <v>111</v>
      </c>
      <c r="F25" s="33" t="s">
        <v>112</v>
      </c>
      <c r="G25" s="33" t="s">
        <v>113</v>
      </c>
      <c r="H25" s="6" t="s">
        <v>76</v>
      </c>
      <c r="I25" s="133" t="s">
        <v>330</v>
      </c>
      <c r="J25" s="133"/>
      <c r="N25" s="34"/>
    </row>
    <row r="26" spans="1:14" x14ac:dyDescent="0.3">
      <c r="A26" s="73" t="str">
        <f>IF(Labour!B26&lt;&gt;"",INDEX('A2. EVSE Works'!B31,MATCH(Labour!B26,'A2. EVSE Works'!C31,0)),"")</f>
        <v/>
      </c>
      <c r="B26" s="100"/>
      <c r="C26" s="110"/>
      <c r="D26" s="79" t="str">
        <f>IF(Labour!B26&lt;&gt;"",INDEX('A3. EVSE Services'!D30,MATCH(Labour!B26,'A3. EVSE Services'!C30,0)),"")</f>
        <v/>
      </c>
      <c r="E26" s="110"/>
      <c r="F26" s="106"/>
      <c r="G26" s="103"/>
      <c r="H26" s="44">
        <f>F26*G26</f>
        <v>0</v>
      </c>
      <c r="I26" s="132"/>
      <c r="J26" s="132"/>
      <c r="N26" s="34"/>
    </row>
    <row r="27" spans="1:14" x14ac:dyDescent="0.3">
      <c r="A27" s="73" t="str">
        <f>IF(Labour!B27&lt;&gt;"",INDEX('A2. EVSE Works'!B31,MATCH(Labour!B27,'A2. EVSE Works'!C31,0)),"")</f>
        <v/>
      </c>
      <c r="B27" s="100"/>
      <c r="C27" s="110"/>
      <c r="D27" s="79" t="str">
        <f>IF(Labour!B27&lt;&gt;"",INDEX('A3. EVSE Services'!D30,MATCH(Labour!B27,'A3. EVSE Services'!C30,0)),"")</f>
        <v/>
      </c>
      <c r="E27" s="110"/>
      <c r="F27" s="106"/>
      <c r="G27" s="103"/>
      <c r="H27" s="44">
        <f>F27*G27</f>
        <v>0</v>
      </c>
      <c r="I27" s="132"/>
      <c r="J27" s="132"/>
      <c r="N27" s="34"/>
    </row>
    <row r="28" spans="1:14" x14ac:dyDescent="0.3">
      <c r="A28" s="73" t="str">
        <f>IF(Labour!B28&lt;&gt;"",INDEX('A2. EVSE Works'!B31,MATCH(Labour!B28,'A2. EVSE Works'!C31,0)),"")</f>
        <v/>
      </c>
      <c r="B28" s="100"/>
      <c r="C28" s="110"/>
      <c r="D28" s="79" t="str">
        <f>IF(Labour!B28&lt;&gt;"",INDEX('A3. EVSE Services'!D30,MATCH(Labour!B28,'A3. EVSE Services'!C30,0)),"")</f>
        <v/>
      </c>
      <c r="E28" s="110"/>
      <c r="F28" s="106"/>
      <c r="G28" s="103"/>
      <c r="H28" s="44">
        <f>F28*G28</f>
        <v>0</v>
      </c>
      <c r="I28" s="132"/>
      <c r="J28" s="132"/>
      <c r="N28" s="34"/>
    </row>
    <row r="29" spans="1:14" x14ac:dyDescent="0.3">
      <c r="A29" s="2"/>
      <c r="F29" s="34"/>
      <c r="G29" s="43" t="s">
        <v>43</v>
      </c>
      <c r="H29" s="44">
        <f>SUM(H26:H28)</f>
        <v>0</v>
      </c>
      <c r="I29" s="132"/>
      <c r="J29" s="132"/>
      <c r="N29" s="34"/>
    </row>
  </sheetData>
  <sheetProtection algorithmName="SHA-512" hashValue="uXwXgHpYOWSV1SD+4lb/kX0peJN3yxYXZmfkjdIrG9jkOlDd8cQZ2ajkfqBZ1awGzFSeUZ9aL/mDjoy2HZdEJg==" saltValue="fp/UKK/3e0wFdKa0AcQwxQ==" spinCount="100000" sheet="1" objects="1" scenarios="1" formatCells="0" formatColumns="0" formatRows="0" insertColumns="0" insertRows="0" insertHyperlinks="0" deleteColumns="0" deleteRows="0"/>
  <protectedRanges>
    <protectedRange sqref="B2:E2" name="Range1_1"/>
    <protectedRange sqref="I6:I20 I26:I29" name="Range11"/>
  </protectedRanges>
  <mergeCells count="23">
    <mergeCell ref="I18:J18"/>
    <mergeCell ref="A4:J4"/>
    <mergeCell ref="A24:J24"/>
    <mergeCell ref="I26:J26"/>
    <mergeCell ref="I5:J5"/>
    <mergeCell ref="I6:J6"/>
    <mergeCell ref="I7:J7"/>
    <mergeCell ref="I8:J8"/>
    <mergeCell ref="I9:J9"/>
    <mergeCell ref="I10:J10"/>
    <mergeCell ref="I11:J11"/>
    <mergeCell ref="I12:J12"/>
    <mergeCell ref="I13:J13"/>
    <mergeCell ref="I14:J14"/>
    <mergeCell ref="I15:J15"/>
    <mergeCell ref="I16:J16"/>
    <mergeCell ref="I17:J17"/>
    <mergeCell ref="I27:J27"/>
    <mergeCell ref="I28:J28"/>
    <mergeCell ref="I29:J29"/>
    <mergeCell ref="I25:J25"/>
    <mergeCell ref="I19:J19"/>
    <mergeCell ref="I20:J20"/>
  </mergeCells>
  <conditionalFormatting sqref="F26">
    <cfRule type="expression" dxfId="24" priority="9">
      <formula>$F$26&gt;IF($E$26&gt;0,$E$26,999999)</formula>
    </cfRule>
  </conditionalFormatting>
  <conditionalFormatting sqref="F6">
    <cfRule type="expression" dxfId="23" priority="29">
      <formula>$F$6&gt;IF($E$6&gt;0,$E$6,999999)</formula>
    </cfRule>
  </conditionalFormatting>
  <conditionalFormatting sqref="F7">
    <cfRule type="expression" dxfId="22" priority="28">
      <formula>$F$7&gt;IF($E$7&gt;0,$E$7,999999)</formula>
    </cfRule>
  </conditionalFormatting>
  <conditionalFormatting sqref="F8">
    <cfRule type="expression" dxfId="21" priority="27">
      <formula>$F$8&gt;IF($E$8&gt;0,$E$8,999999)</formula>
    </cfRule>
  </conditionalFormatting>
  <conditionalFormatting sqref="F9">
    <cfRule type="expression" dxfId="20" priority="26">
      <formula>$F$9&gt;IF($E$9&gt;0,$E$9,999999)</formula>
    </cfRule>
  </conditionalFormatting>
  <conditionalFormatting sqref="F10">
    <cfRule type="expression" dxfId="19" priority="25">
      <formula>$F$10&gt;IF($E$10&gt;0,$E$10,999999)</formula>
    </cfRule>
  </conditionalFormatting>
  <conditionalFormatting sqref="F11">
    <cfRule type="expression" dxfId="18" priority="24">
      <formula>$F$11&gt;IF($E$11&gt;0,$E$11,999999)</formula>
    </cfRule>
  </conditionalFormatting>
  <conditionalFormatting sqref="F12">
    <cfRule type="expression" dxfId="17" priority="23">
      <formula>$F$12&gt;IF($E$12&gt;0,$E$12,999999)</formula>
    </cfRule>
  </conditionalFormatting>
  <conditionalFormatting sqref="F13">
    <cfRule type="expression" dxfId="16" priority="22">
      <formula>$F$13&gt;IF($E$13&gt;0,$E$13,999999)</formula>
    </cfRule>
  </conditionalFormatting>
  <conditionalFormatting sqref="F14">
    <cfRule type="expression" dxfId="15" priority="21">
      <formula>$F$14&gt;IF($E$14&gt;0,$E$14,999999)</formula>
    </cfRule>
  </conditionalFormatting>
  <conditionalFormatting sqref="F15">
    <cfRule type="expression" dxfId="14" priority="20">
      <formula>$F$15&gt;IF($E$15&gt;0,$E$15,999999)</formula>
    </cfRule>
  </conditionalFormatting>
  <conditionalFormatting sqref="F16">
    <cfRule type="expression" dxfId="13" priority="19">
      <formula>$F$16&gt;IF($E$16&gt;0,$E$16,999999)</formula>
    </cfRule>
  </conditionalFormatting>
  <conditionalFormatting sqref="F17">
    <cfRule type="expression" dxfId="12" priority="18">
      <formula>$F$17&gt;IF($E$17&gt;0,$E$17,999999)</formula>
    </cfRule>
  </conditionalFormatting>
  <conditionalFormatting sqref="F18">
    <cfRule type="expression" dxfId="11" priority="17">
      <formula>$F$18&gt;IF($E$18&gt;0,$E$18,999999)</formula>
    </cfRule>
  </conditionalFormatting>
  <conditionalFormatting sqref="F19">
    <cfRule type="expression" dxfId="10" priority="16">
      <formula>$F$19&gt;IF($E$19&gt;0,$E$19,999999)</formula>
    </cfRule>
  </conditionalFormatting>
  <conditionalFormatting sqref="F27">
    <cfRule type="expression" dxfId="9" priority="8">
      <formula>$F$27&gt;IF($E$27&gt;0,$E$27,999999)</formula>
    </cfRule>
  </conditionalFormatting>
  <conditionalFormatting sqref="F28">
    <cfRule type="expression" dxfId="8" priority="7">
      <formula>$F$28&gt;IF($E$28&gt;0,$E$28,999999)</formula>
    </cfRule>
  </conditionalFormatting>
  <dataValidations count="2">
    <dataValidation allowBlank="1" showDropDown="1" showInputMessage="1" showErrorMessage="1" sqref="B2:E2 B29:E29 D25:E25 I6:I20 B25 I26:I29" xr:uid="{A416B33B-5E9D-4CA9-86B6-D84CAB53D5F5}"/>
    <dataValidation type="list" allowBlank="1" showInputMessage="1" showErrorMessage="1" sqref="B20:E23" xr:uid="{2B32952A-D337-43AB-BD70-DC52201D7243}">
      <formula1>#REF!</formula1>
    </dataValidation>
  </dataValidations>
  <pageMargins left="0.7" right="0.7" top="0.75" bottom="0.75" header="0.3" footer="0.3"/>
  <pageSetup paperSize="9" orientation="portrait" horizontalDpi="300" verticalDpi="300" r:id="rId1"/>
  <extLst>
    <ext xmlns:x14="http://schemas.microsoft.com/office/spreadsheetml/2009/9/main" uri="{78C0D931-6437-407d-A8EE-F0AAD7539E65}">
      <x14:conditionalFormattings>
        <x14:conditionalFormatting xmlns:xm="http://schemas.microsoft.com/office/excel/2006/main">
          <x14:cfRule type="expression" priority="142" id="{A5FE2AC4-8B81-4B99-85BF-D6E383271576}">
            <xm:f>AND(IFERROR(MATCH(C2,'A1. EVSE Goods'!#REF!,0),"error")="error",C2&lt;&gt;"")</xm:f>
            <x14:dxf>
              <fill>
                <patternFill>
                  <bgColor rgb="FFFF0000"/>
                </patternFill>
              </fill>
            </x14:dxf>
          </x14:cfRule>
          <xm:sqref>C2:E2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764A7B5D-7F2F-4E61-B4FC-06FA2BFB9105}">
          <x14:formula1>
            <xm:f>'A2. EVSE Works'!$C$31</xm:f>
          </x14:formula1>
          <xm:sqref>B26:B28</xm:sqref>
        </x14:dataValidation>
        <x14:dataValidation type="list" allowBlank="1" showInputMessage="1" showErrorMessage="1" xr:uid="{2DAC45E8-765B-4A80-A92F-79D18576A144}">
          <x14:formula1>
            <xm:f>'A2. EVSE Works'!$C$107:$C$110</xm:f>
          </x14:formula1>
          <xm:sqref>C26:C28 C6:C19</xm:sqref>
        </x14:dataValidation>
        <x14:dataValidation type="list" allowBlank="1" showInputMessage="1" showErrorMessage="1" xr:uid="{0CD6C4D5-064D-445B-B0DC-568ADD8CD5EE}">
          <x14:formula1>
            <xm:f>'A2. EVSE Works'!$C$7:$C$26</xm:f>
          </x14:formula1>
          <xm:sqref>B6:B19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244ACB-A23E-47A9-AF82-35CD98937141}">
  <dimension ref="A1:K13"/>
  <sheetViews>
    <sheetView showGridLines="0" workbookViewId="0">
      <selection activeCell="H8" sqref="H8:I8"/>
    </sheetView>
  </sheetViews>
  <sheetFormatPr defaultRowHeight="14.4" x14ac:dyDescent="0.3"/>
  <cols>
    <col min="2" max="2" width="40.21875" style="37" customWidth="1"/>
    <col min="3" max="3" width="16.77734375" style="37" customWidth="1"/>
    <col min="4" max="4" width="15.88671875" style="37" customWidth="1"/>
    <col min="5" max="5" width="13.5546875" style="37" customWidth="1"/>
    <col min="6" max="6" width="14.77734375" customWidth="1"/>
    <col min="7" max="9" width="14.21875" customWidth="1"/>
    <col min="10" max="10" width="14.77734375" customWidth="1"/>
    <col min="11" max="11" width="18.33203125" customWidth="1"/>
    <col min="12" max="13" width="14.77734375" customWidth="1"/>
    <col min="14" max="14" width="15" customWidth="1"/>
    <col min="15" max="15" width="53.21875" customWidth="1"/>
  </cols>
  <sheetData>
    <row r="1" spans="1:11" x14ac:dyDescent="0.3">
      <c r="B1" s="63" t="s">
        <v>34</v>
      </c>
      <c r="C1" s="78"/>
      <c r="D1" s="78"/>
      <c r="E1" s="78"/>
      <c r="K1" s="22" t="s">
        <v>29</v>
      </c>
    </row>
    <row r="2" spans="1:11" x14ac:dyDescent="0.3">
      <c r="B2" s="115" t="str">
        <f>IF('Quote Summary'!B2=0,"",'Quote Summary'!B2)</f>
        <v/>
      </c>
      <c r="C2" s="54"/>
      <c r="D2" s="54"/>
      <c r="E2" s="54"/>
      <c r="K2" s="23" t="s">
        <v>30</v>
      </c>
    </row>
    <row r="3" spans="1:11" x14ac:dyDescent="0.3">
      <c r="K3" s="12" t="s">
        <v>31</v>
      </c>
    </row>
    <row r="4" spans="1:11" x14ac:dyDescent="0.3">
      <c r="A4" s="129" t="s">
        <v>324</v>
      </c>
      <c r="B4" s="130"/>
      <c r="C4" s="130"/>
      <c r="D4" s="130"/>
      <c r="E4" s="130"/>
      <c r="F4" s="130"/>
      <c r="G4" s="130"/>
      <c r="H4" s="130"/>
      <c r="I4" s="130"/>
      <c r="K4" s="18" t="s">
        <v>32</v>
      </c>
    </row>
    <row r="5" spans="1:11" ht="50.4" customHeight="1" x14ac:dyDescent="0.3">
      <c r="A5" s="3" t="s">
        <v>50</v>
      </c>
      <c r="B5" s="3" t="s">
        <v>114</v>
      </c>
      <c r="C5" s="3" t="s">
        <v>115</v>
      </c>
      <c r="D5" s="33" t="s">
        <v>103</v>
      </c>
      <c r="E5" s="3" t="s">
        <v>329</v>
      </c>
      <c r="F5" s="3" t="s">
        <v>116</v>
      </c>
      <c r="G5" s="3" t="s">
        <v>61</v>
      </c>
      <c r="H5" s="134" t="s">
        <v>330</v>
      </c>
      <c r="I5" s="134"/>
      <c r="K5" s="24" t="s">
        <v>33</v>
      </c>
    </row>
    <row r="6" spans="1:11" x14ac:dyDescent="0.3">
      <c r="A6" s="73" t="str">
        <f>IF('Annual Maintenance '!B6&lt;&gt;"",INDEX('A3. EVSE Services'!B35:B40,MATCH('Annual Maintenance '!B6,'A3. EVSE Services'!C35:C40,0)),"")</f>
        <v/>
      </c>
      <c r="B6" s="111"/>
      <c r="C6" s="80" t="str">
        <f>IF('Annual Maintenance '!B6&lt;&gt;"",INDEX('A3. EVSE Services'!D35:D40,MATCH('Annual Maintenance '!B6,'A3. EVSE Services'!C35:C40,0)),"")</f>
        <v/>
      </c>
      <c r="D6" s="112"/>
      <c r="E6" s="113"/>
      <c r="F6" s="114"/>
      <c r="G6" s="98">
        <f t="shared" ref="G6:G11" si="0">E6*F6</f>
        <v>0</v>
      </c>
      <c r="H6" s="132"/>
      <c r="I6" s="132"/>
      <c r="K6" s="116"/>
    </row>
    <row r="7" spans="1:11" x14ac:dyDescent="0.3">
      <c r="A7" s="73" t="str">
        <f>IF('Annual Maintenance '!B7&lt;&gt;"",INDEX('A3. EVSE Services'!B35:B40,MATCH('Annual Maintenance '!B7,'A3. EVSE Services'!C35:C40,0)),"")</f>
        <v/>
      </c>
      <c r="B7" s="111"/>
      <c r="C7" s="80" t="str">
        <f>IF('Annual Maintenance '!B7&lt;&gt;"",INDEX('A3. EVSE Services'!D35:D40,MATCH('Annual Maintenance '!B7,'A3. EVSE Services'!C35:C40,0)),"")</f>
        <v/>
      </c>
      <c r="D7" s="112"/>
      <c r="E7" s="113"/>
      <c r="F7" s="114"/>
      <c r="G7" s="98">
        <f t="shared" si="0"/>
        <v>0</v>
      </c>
      <c r="H7" s="132"/>
      <c r="I7" s="132"/>
    </row>
    <row r="8" spans="1:11" x14ac:dyDescent="0.3">
      <c r="A8" s="73" t="str">
        <f>IF('Annual Maintenance '!B8&lt;&gt;"",INDEX('A3. EVSE Services'!B35:B40,MATCH('Annual Maintenance '!B8,'A3. EVSE Services'!C35:C40,0)),"")</f>
        <v/>
      </c>
      <c r="B8" s="111"/>
      <c r="C8" s="80" t="str">
        <f>IF('Annual Maintenance '!B8&lt;&gt;"",INDEX('A3. EVSE Services'!D35:D40,MATCH('Annual Maintenance '!B8,'A3. EVSE Services'!C35:C40,0)),"")</f>
        <v/>
      </c>
      <c r="D8" s="112"/>
      <c r="E8" s="113"/>
      <c r="F8" s="114"/>
      <c r="G8" s="98">
        <f t="shared" si="0"/>
        <v>0</v>
      </c>
      <c r="H8" s="132"/>
      <c r="I8" s="132"/>
    </row>
    <row r="9" spans="1:11" x14ac:dyDescent="0.3">
      <c r="A9" s="73" t="str">
        <f>IF('Annual Maintenance '!B9&lt;&gt;"",INDEX('A3. EVSE Services'!B35:B40,MATCH('Annual Maintenance '!B9,'A3. EVSE Services'!C35:C40,0)),"")</f>
        <v/>
      </c>
      <c r="B9" s="111"/>
      <c r="C9" s="80" t="str">
        <f>IF('Annual Maintenance '!B9&lt;&gt;"",INDEX('A3. EVSE Services'!D35:D40,MATCH('Annual Maintenance '!B9,'A3. EVSE Services'!C35:C40,0)),"")</f>
        <v/>
      </c>
      <c r="D9" s="112"/>
      <c r="E9" s="113"/>
      <c r="F9" s="114"/>
      <c r="G9" s="98">
        <f t="shared" si="0"/>
        <v>0</v>
      </c>
      <c r="H9" s="132"/>
      <c r="I9" s="132"/>
    </row>
    <row r="10" spans="1:11" x14ac:dyDescent="0.3">
      <c r="A10" s="73" t="str">
        <f>IF('Annual Maintenance '!B10&lt;&gt;"",INDEX('A3. EVSE Services'!B35:B40,MATCH('Annual Maintenance '!B10,'A3. EVSE Services'!C35:C40,0)),"")</f>
        <v/>
      </c>
      <c r="B10" s="111"/>
      <c r="C10" s="80" t="str">
        <f>IF('Annual Maintenance '!B10&lt;&gt;"",INDEX('A3. EVSE Services'!D35:D40,MATCH('Annual Maintenance '!B10,'A3. EVSE Services'!C35:C40,0)),"")</f>
        <v/>
      </c>
      <c r="D10" s="112"/>
      <c r="E10" s="113"/>
      <c r="F10" s="114"/>
      <c r="G10" s="98">
        <f t="shared" si="0"/>
        <v>0</v>
      </c>
      <c r="H10" s="132"/>
      <c r="I10" s="132"/>
    </row>
    <row r="11" spans="1:11" x14ac:dyDescent="0.3">
      <c r="A11" s="73" t="str">
        <f>IF('Annual Maintenance '!B11&lt;&gt;"",INDEX('A3. EVSE Services'!B35:B40,MATCH('Annual Maintenance '!B11,'A3. EVSE Services'!C35:C40,0)),"")</f>
        <v/>
      </c>
      <c r="B11" s="111"/>
      <c r="C11" s="80" t="str">
        <f>IF('Annual Maintenance '!B11&lt;&gt;"",INDEX('A3. EVSE Services'!D35:D40,MATCH('Annual Maintenance '!B11,'A3. EVSE Services'!C35:C40,0)),"")</f>
        <v/>
      </c>
      <c r="D11" s="112"/>
      <c r="E11" s="113"/>
      <c r="F11" s="114"/>
      <c r="G11" s="98">
        <f t="shared" si="0"/>
        <v>0</v>
      </c>
      <c r="H11" s="132"/>
      <c r="I11" s="132"/>
    </row>
    <row r="12" spans="1:11" x14ac:dyDescent="0.3">
      <c r="A12" s="2"/>
      <c r="B12" s="41"/>
      <c r="C12" s="41"/>
      <c r="D12" s="41"/>
      <c r="E12" s="59" t="s">
        <v>43</v>
      </c>
      <c r="F12" s="99">
        <f>SUM(F6:F11)</f>
        <v>0</v>
      </c>
      <c r="G12" s="98">
        <f>SUM(G6:G11)</f>
        <v>0</v>
      </c>
      <c r="H12" s="132"/>
      <c r="I12" s="132"/>
    </row>
    <row r="13" spans="1:11" x14ac:dyDescent="0.3">
      <c r="A13" s="2" t="s">
        <v>117</v>
      </c>
      <c r="B13" s="2"/>
      <c r="C13" s="2"/>
      <c r="D13" s="2"/>
      <c r="E13" s="2"/>
    </row>
  </sheetData>
  <sheetProtection algorithmName="SHA-512" hashValue="zWrl+77/+pMUPHb7Izg17uVgfIG12qtx0rWycWikxGimupylsfX9icKUKY4WW2hosEX7hx0WvAzfW2cSW8T+8A==" saltValue="6+wp46NJ0FW2mBK3qMlnxQ==" spinCount="100000" sheet="1" objects="1" scenarios="1" formatCells="0" formatColumns="0" formatRows="0" insertColumns="0" insertRows="0" insertHyperlinks="0" deleteColumns="0" deleteRows="0"/>
  <protectedRanges>
    <protectedRange sqref="B2:E2" name="Range1_1"/>
    <protectedRange sqref="H6:H12" name="Range11"/>
  </protectedRanges>
  <mergeCells count="9">
    <mergeCell ref="A4:I4"/>
    <mergeCell ref="H5:I5"/>
    <mergeCell ref="H6:I6"/>
    <mergeCell ref="H7:I7"/>
    <mergeCell ref="H8:I8"/>
    <mergeCell ref="H9:I9"/>
    <mergeCell ref="H10:I10"/>
    <mergeCell ref="H11:I11"/>
    <mergeCell ref="H12:I12"/>
  </mergeCells>
  <conditionalFormatting sqref="E6">
    <cfRule type="expression" dxfId="6" priority="6">
      <formula>$E$6&gt;IF($D$6&gt;0,$D$6,999999)</formula>
    </cfRule>
  </conditionalFormatting>
  <conditionalFormatting sqref="E7">
    <cfRule type="expression" dxfId="5" priority="5">
      <formula>$E$7&gt;IF($D$7&gt;0,$D$7,999999)</formula>
    </cfRule>
  </conditionalFormatting>
  <conditionalFormatting sqref="E8">
    <cfRule type="expression" dxfId="4" priority="4">
      <formula>$E$8&gt;IF($D$8&gt;0,$D$8,999999)</formula>
    </cfRule>
  </conditionalFormatting>
  <conditionalFormatting sqref="E9">
    <cfRule type="expression" dxfId="3" priority="3">
      <formula>$E$9&gt;IF($D$9&gt;0,$D$9,999999)</formula>
    </cfRule>
  </conditionalFormatting>
  <conditionalFormatting sqref="E10">
    <cfRule type="expression" dxfId="2" priority="2">
      <formula>$E$10&gt;IF($D$10&gt;0,$D$10,999999)</formula>
    </cfRule>
  </conditionalFormatting>
  <conditionalFormatting sqref="E11">
    <cfRule type="expression" dxfId="1" priority="1">
      <formula>$E$11&gt;IF($D$11&gt;0,$D$11,999999)</formula>
    </cfRule>
  </conditionalFormatting>
  <dataValidations count="2">
    <dataValidation type="list" allowBlank="1" showInputMessage="1" showErrorMessage="1" sqref="B12:D12" xr:uid="{90152B28-9B71-4F95-ABFF-F099A2039CF6}">
      <formula1>#REF!</formula1>
    </dataValidation>
    <dataValidation allowBlank="1" showDropDown="1" showInputMessage="1" showErrorMessage="1" sqref="B2:E2 D5 H6:H12" xr:uid="{900BDBC5-1F7F-42DF-94E3-6E13A36E823A}"/>
  </dataValidations>
  <pageMargins left="0.7" right="0.7" top="0.75" bottom="0.75" header="0.3" footer="0.3"/>
  <pageSetup paperSize="9" orientation="portrait" horizontalDpi="300" verticalDpi="300" r:id="rId1"/>
  <extLst>
    <ext xmlns:x14="http://schemas.microsoft.com/office/spreadsheetml/2009/9/main" uri="{78C0D931-6437-407d-A8EE-F0AAD7539E65}">
      <x14:conditionalFormattings>
        <x14:conditionalFormatting xmlns:xm="http://schemas.microsoft.com/office/excel/2006/main">
          <x14:cfRule type="expression" priority="143" id="{B2092524-D4A9-43F3-AFB2-A5A44CB7398F}">
            <xm:f>AND(IFERROR(MATCH(C2,'A1. EVSE Goods'!#REF!,0),"error")="error",C2&lt;&gt;"")</xm:f>
            <x14:dxf>
              <fill>
                <patternFill>
                  <bgColor rgb="FFFF0000"/>
                </patternFill>
              </fill>
            </x14:dxf>
          </x14:cfRule>
          <xm:sqref>C2:E2</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1B1C14CA-3F59-4691-9234-811ACCF8382A}">
          <x14:formula1>
            <xm:f>'A3. EVSE Services'!$C$35:$C$40</xm:f>
          </x14:formula1>
          <xm:sqref>B6:B11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879E1C-EE77-4E2E-83A4-498E3EF6BF1D}">
  <sheetPr>
    <pageSetUpPr fitToPage="1"/>
  </sheetPr>
  <dimension ref="B2:G21"/>
  <sheetViews>
    <sheetView showGridLines="0" zoomScale="80" zoomScaleNormal="80" workbookViewId="0">
      <selection activeCell="B2" sqref="B2:F2"/>
    </sheetView>
  </sheetViews>
  <sheetFormatPr defaultColWidth="9.21875" defaultRowHeight="15" customHeight="1" x14ac:dyDescent="0.3"/>
  <cols>
    <col min="1" max="1" width="2.5546875" style="2" customWidth="1"/>
    <col min="2" max="2" width="9.21875" style="2"/>
    <col min="3" max="3" width="49.44140625" style="2" customWidth="1"/>
    <col min="4" max="4" width="29.44140625" style="2" customWidth="1"/>
    <col min="5" max="6" width="14.5546875" style="2" bestFit="1" customWidth="1"/>
    <col min="7" max="7" width="13.5546875" style="2" bestFit="1" customWidth="1"/>
    <col min="8" max="8" width="13.21875" style="2" customWidth="1"/>
    <col min="9" max="11" width="12.44140625" style="2" customWidth="1"/>
    <col min="12" max="12" width="14.77734375" style="2" bestFit="1" customWidth="1"/>
    <col min="13" max="14" width="14.77734375" style="2" customWidth="1"/>
    <col min="15" max="15" width="11.21875" style="2" customWidth="1"/>
    <col min="16" max="16" width="10" style="2" bestFit="1" customWidth="1"/>
    <col min="17" max="17" width="11.5546875" style="2" customWidth="1"/>
    <col min="18" max="18" width="12.77734375" style="2" bestFit="1" customWidth="1"/>
    <col min="19" max="20" width="9.21875" style="2"/>
    <col min="21" max="21" width="14.21875" style="2" bestFit="1" customWidth="1"/>
    <col min="22" max="16384" width="9.21875" style="2"/>
  </cols>
  <sheetData>
    <row r="2" spans="2:7" ht="14.4" x14ac:dyDescent="0.3">
      <c r="B2" s="127" t="s">
        <v>36</v>
      </c>
      <c r="C2" s="127"/>
      <c r="D2" s="127"/>
      <c r="E2" s="127"/>
      <c r="F2" s="127"/>
      <c r="G2" s="90"/>
    </row>
    <row r="3" spans="2:7" ht="57.6" x14ac:dyDescent="0.3">
      <c r="B3" s="3" t="s">
        <v>50</v>
      </c>
      <c r="C3" s="3" t="s">
        <v>51</v>
      </c>
      <c r="D3" s="3" t="s">
        <v>118</v>
      </c>
      <c r="E3" s="3" t="s">
        <v>119</v>
      </c>
      <c r="F3" s="3" t="s">
        <v>120</v>
      </c>
    </row>
    <row r="4" spans="2:7" ht="14.4" x14ac:dyDescent="0.3">
      <c r="B4" s="12" t="s">
        <v>121</v>
      </c>
      <c r="C4" s="12" t="s">
        <v>55</v>
      </c>
      <c r="D4" s="12" t="s">
        <v>122</v>
      </c>
      <c r="E4" s="28">
        <v>1700</v>
      </c>
      <c r="F4" s="28">
        <v>2700</v>
      </c>
    </row>
    <row r="5" spans="2:7" ht="14.4" x14ac:dyDescent="0.3">
      <c r="B5" s="12" t="s">
        <v>123</v>
      </c>
      <c r="C5" s="12" t="s">
        <v>124</v>
      </c>
      <c r="D5" s="12" t="s">
        <v>125</v>
      </c>
      <c r="E5" s="28">
        <v>2300</v>
      </c>
      <c r="F5" s="28">
        <v>2900</v>
      </c>
    </row>
    <row r="6" spans="2:7" ht="14.4" x14ac:dyDescent="0.3">
      <c r="B6" s="12" t="s">
        <v>126</v>
      </c>
      <c r="C6" s="12" t="s">
        <v>127</v>
      </c>
      <c r="D6" s="12" t="s">
        <v>128</v>
      </c>
      <c r="E6" s="28">
        <v>4500</v>
      </c>
      <c r="F6" s="28">
        <v>9000</v>
      </c>
    </row>
    <row r="7" spans="2:7" ht="14.4" x14ac:dyDescent="0.3">
      <c r="B7" s="12" t="s">
        <v>130</v>
      </c>
      <c r="C7" s="12" t="s">
        <v>131</v>
      </c>
      <c r="D7" s="12" t="s">
        <v>122</v>
      </c>
      <c r="E7" s="28">
        <v>2700</v>
      </c>
      <c r="F7" s="28">
        <v>6600</v>
      </c>
    </row>
    <row r="8" spans="2:7" ht="14.4" x14ac:dyDescent="0.3">
      <c r="B8" s="12" t="s">
        <v>132</v>
      </c>
      <c r="C8" s="12" t="s">
        <v>133</v>
      </c>
      <c r="D8" s="12" t="s">
        <v>125</v>
      </c>
      <c r="E8" s="28">
        <v>3300</v>
      </c>
      <c r="F8" s="28">
        <v>8900</v>
      </c>
    </row>
    <row r="9" spans="2:7" ht="14.4" x14ac:dyDescent="0.3">
      <c r="B9" s="12" t="s">
        <v>134</v>
      </c>
      <c r="C9" s="12" t="s">
        <v>135</v>
      </c>
      <c r="D9" s="12" t="s">
        <v>128</v>
      </c>
      <c r="E9" s="28">
        <v>5500</v>
      </c>
      <c r="F9" s="28">
        <v>12000</v>
      </c>
    </row>
    <row r="10" spans="2:7" ht="14.4" x14ac:dyDescent="0.3">
      <c r="B10" s="12" t="s">
        <v>136</v>
      </c>
      <c r="C10" s="12" t="s">
        <v>137</v>
      </c>
      <c r="D10" s="12" t="s">
        <v>138</v>
      </c>
      <c r="E10" s="28">
        <v>13000</v>
      </c>
      <c r="F10" s="28">
        <v>20000</v>
      </c>
    </row>
    <row r="11" spans="2:7" ht="14.4" x14ac:dyDescent="0.3">
      <c r="B11" s="12" t="s">
        <v>139</v>
      </c>
      <c r="C11" s="12" t="s">
        <v>140</v>
      </c>
      <c r="D11" s="12" t="s">
        <v>141</v>
      </c>
      <c r="E11" s="28">
        <v>35000</v>
      </c>
      <c r="F11" s="28">
        <v>40000</v>
      </c>
    </row>
    <row r="12" spans="2:7" ht="14.4" x14ac:dyDescent="0.3">
      <c r="B12" s="46" t="s">
        <v>142</v>
      </c>
      <c r="C12" s="46" t="s">
        <v>143</v>
      </c>
      <c r="D12" s="46" t="s">
        <v>144</v>
      </c>
      <c r="E12" s="28" t="s">
        <v>129</v>
      </c>
      <c r="F12" s="28" t="s">
        <v>129</v>
      </c>
    </row>
    <row r="13" spans="2:7" ht="14.4" x14ac:dyDescent="0.3">
      <c r="B13" s="12" t="s">
        <v>145</v>
      </c>
      <c r="C13" s="12" t="s">
        <v>146</v>
      </c>
      <c r="D13" s="12" t="s">
        <v>147</v>
      </c>
      <c r="E13" s="28">
        <v>58000</v>
      </c>
      <c r="F13" s="28">
        <v>69000</v>
      </c>
    </row>
    <row r="14" spans="2:7" ht="14.4" x14ac:dyDescent="0.3">
      <c r="B14" s="12" t="s">
        <v>148</v>
      </c>
      <c r="C14" s="12" t="s">
        <v>149</v>
      </c>
      <c r="D14" s="12" t="s">
        <v>150</v>
      </c>
      <c r="E14" s="28">
        <v>68000</v>
      </c>
      <c r="F14" s="28">
        <v>93000</v>
      </c>
    </row>
    <row r="15" spans="2:7" ht="14.4" x14ac:dyDescent="0.3">
      <c r="B15" s="12" t="s">
        <v>151</v>
      </c>
      <c r="C15" s="12" t="s">
        <v>152</v>
      </c>
      <c r="D15" s="12" t="s">
        <v>153</v>
      </c>
    </row>
    <row r="16" spans="2:7" ht="15" customHeight="1" x14ac:dyDescent="0.3">
      <c r="B16" s="12" t="s">
        <v>154</v>
      </c>
      <c r="C16" s="12" t="s">
        <v>155</v>
      </c>
      <c r="D16" s="12" t="s">
        <v>156</v>
      </c>
    </row>
    <row r="17" spans="2:4" ht="15" customHeight="1" x14ac:dyDescent="0.3">
      <c r="B17" s="12" t="s">
        <v>157</v>
      </c>
      <c r="C17" s="12" t="s">
        <v>158</v>
      </c>
      <c r="D17" s="12" t="s">
        <v>159</v>
      </c>
    </row>
    <row r="18" spans="2:4" ht="15" customHeight="1" x14ac:dyDescent="0.3">
      <c r="B18" s="12" t="s">
        <v>160</v>
      </c>
      <c r="C18" s="12" t="s">
        <v>161</v>
      </c>
      <c r="D18" s="12" t="s">
        <v>162</v>
      </c>
    </row>
    <row r="19" spans="2:4" ht="15" customHeight="1" x14ac:dyDescent="0.3">
      <c r="B19" s="12" t="s">
        <v>163</v>
      </c>
      <c r="C19" s="12" t="s">
        <v>164</v>
      </c>
      <c r="D19" s="12" t="s">
        <v>165</v>
      </c>
    </row>
    <row r="21" spans="2:4" ht="15" customHeight="1" x14ac:dyDescent="0.3">
      <c r="B21" s="8" t="s">
        <v>166</v>
      </c>
    </row>
  </sheetData>
  <mergeCells count="1">
    <mergeCell ref="B2:F2"/>
  </mergeCells>
  <pageMargins left="0.7" right="0.7" top="0.75" bottom="0.75" header="0.3" footer="0.3"/>
  <pageSetup paperSize="9" scale="7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2A1CE9-3D8A-410F-A24B-BC0DC16C8344}">
  <dimension ref="B2:S110"/>
  <sheetViews>
    <sheetView showGridLines="0" zoomScale="80" zoomScaleNormal="80" workbookViewId="0">
      <selection activeCell="C102" sqref="C102"/>
    </sheetView>
  </sheetViews>
  <sheetFormatPr defaultColWidth="8.77734375" defaultRowHeight="15" customHeight="1" x14ac:dyDescent="0.3"/>
  <cols>
    <col min="1" max="1" width="2.5546875" style="2" customWidth="1"/>
    <col min="2" max="2" width="9.21875" style="2" customWidth="1"/>
    <col min="3" max="3" width="46.21875" style="2" customWidth="1"/>
    <col min="4" max="4" width="23.44140625" style="2" customWidth="1"/>
    <col min="5" max="5" width="21.5546875" style="2" customWidth="1"/>
    <col min="6" max="6" width="20" style="2" customWidth="1"/>
    <col min="7" max="7" width="18.77734375" style="2" bestFit="1" customWidth="1"/>
    <col min="8" max="12" width="18.77734375" style="2" customWidth="1"/>
    <col min="13" max="13" width="14.44140625" style="2" customWidth="1"/>
    <col min="14" max="14" width="11.21875" style="2" customWidth="1"/>
    <col min="15" max="15" width="10.5546875" style="2" customWidth="1"/>
    <col min="16" max="16" width="11.77734375" style="2" customWidth="1"/>
    <col min="17" max="16384" width="8.77734375" style="2"/>
  </cols>
  <sheetData>
    <row r="2" spans="2:6" ht="14.4" x14ac:dyDescent="0.3">
      <c r="B2" s="135" t="s">
        <v>167</v>
      </c>
      <c r="C2" s="135"/>
      <c r="D2" s="135"/>
      <c r="E2" s="90"/>
      <c r="F2" s="90"/>
    </row>
    <row r="3" spans="2:6" ht="16.2" customHeight="1" x14ac:dyDescent="0.3"/>
    <row r="4" spans="2:6" ht="14.4" x14ac:dyDescent="0.3">
      <c r="C4" s="11"/>
      <c r="D4" s="42"/>
    </row>
    <row r="5" spans="2:6" ht="14.4" x14ac:dyDescent="0.3">
      <c r="B5" s="127" t="s">
        <v>168</v>
      </c>
      <c r="C5" s="127"/>
      <c r="D5" s="127"/>
    </row>
    <row r="6" spans="2:6" ht="28.8" x14ac:dyDescent="0.3">
      <c r="B6" s="3" t="s">
        <v>50</v>
      </c>
      <c r="C6" s="3" t="s">
        <v>100</v>
      </c>
      <c r="D6" s="3" t="s">
        <v>169</v>
      </c>
    </row>
    <row r="7" spans="2:6" ht="14.4" x14ac:dyDescent="0.3">
      <c r="B7" s="12" t="s">
        <v>170</v>
      </c>
      <c r="C7" s="12" t="s">
        <v>171</v>
      </c>
      <c r="D7" s="28">
        <v>100</v>
      </c>
    </row>
    <row r="8" spans="2:6" ht="14.4" x14ac:dyDescent="0.3">
      <c r="B8" s="12" t="s">
        <v>172</v>
      </c>
      <c r="C8" s="12" t="s">
        <v>173</v>
      </c>
      <c r="D8" s="28">
        <v>120</v>
      </c>
    </row>
    <row r="9" spans="2:6" ht="14.4" x14ac:dyDescent="0.3">
      <c r="B9" s="12" t="s">
        <v>174</v>
      </c>
      <c r="C9" s="12" t="s">
        <v>175</v>
      </c>
      <c r="D9" s="28">
        <v>120</v>
      </c>
    </row>
    <row r="10" spans="2:6" ht="14.4" x14ac:dyDescent="0.3">
      <c r="B10" s="12" t="s">
        <v>176</v>
      </c>
      <c r="C10" s="12" t="s">
        <v>177</v>
      </c>
      <c r="D10" s="28">
        <v>150</v>
      </c>
    </row>
    <row r="11" spans="2:6" ht="14.4" x14ac:dyDescent="0.3">
      <c r="B11" s="12" t="s">
        <v>178</v>
      </c>
      <c r="C11" s="12" t="s">
        <v>105</v>
      </c>
      <c r="D11" s="28">
        <v>125</v>
      </c>
    </row>
    <row r="12" spans="2:6" ht="14.4" x14ac:dyDescent="0.3">
      <c r="B12" s="12" t="s">
        <v>179</v>
      </c>
      <c r="C12" s="12" t="s">
        <v>180</v>
      </c>
      <c r="D12" s="28">
        <v>150</v>
      </c>
    </row>
    <row r="13" spans="2:6" ht="14.4" x14ac:dyDescent="0.3">
      <c r="B13" s="12" t="s">
        <v>181</v>
      </c>
      <c r="C13" s="12" t="s">
        <v>182</v>
      </c>
      <c r="D13" s="28">
        <v>80</v>
      </c>
    </row>
    <row r="14" spans="2:6" ht="14.4" x14ac:dyDescent="0.3">
      <c r="B14" s="12" t="s">
        <v>183</v>
      </c>
      <c r="C14" s="12" t="s">
        <v>184</v>
      </c>
      <c r="D14" s="28">
        <v>150</v>
      </c>
    </row>
    <row r="15" spans="2:6" ht="14.4" x14ac:dyDescent="0.3">
      <c r="B15" s="12" t="s">
        <v>185</v>
      </c>
      <c r="C15" s="12" t="s">
        <v>186</v>
      </c>
      <c r="D15" s="28">
        <v>165</v>
      </c>
    </row>
    <row r="16" spans="2:6" ht="14.4" x14ac:dyDescent="0.3">
      <c r="B16" s="12" t="s">
        <v>187</v>
      </c>
      <c r="C16" s="12" t="s">
        <v>188</v>
      </c>
      <c r="D16" s="28">
        <v>165</v>
      </c>
    </row>
    <row r="17" spans="2:5" ht="135.44999999999999" customHeight="1" x14ac:dyDescent="0.3">
      <c r="B17" s="12" t="s">
        <v>189</v>
      </c>
      <c r="C17" s="12" t="s">
        <v>190</v>
      </c>
      <c r="D17" s="14" t="s">
        <v>191</v>
      </c>
    </row>
    <row r="18" spans="2:5" ht="14.4" x14ac:dyDescent="0.3">
      <c r="B18" s="12" t="s">
        <v>192</v>
      </c>
      <c r="C18" s="12" t="s">
        <v>193</v>
      </c>
      <c r="D18" s="14" t="s">
        <v>191</v>
      </c>
    </row>
    <row r="19" spans="2:5" ht="14.4" x14ac:dyDescent="0.3">
      <c r="B19" s="12" t="s">
        <v>194</v>
      </c>
      <c r="C19" s="12" t="s">
        <v>195</v>
      </c>
      <c r="D19" s="14" t="s">
        <v>191</v>
      </c>
    </row>
    <row r="20" spans="2:5" ht="14.4" x14ac:dyDescent="0.3">
      <c r="B20" s="12" t="s">
        <v>196</v>
      </c>
      <c r="C20" s="12" t="s">
        <v>197</v>
      </c>
      <c r="D20" s="14" t="s">
        <v>191</v>
      </c>
    </row>
    <row r="21" spans="2:5" ht="14.4" x14ac:dyDescent="0.3">
      <c r="B21" s="12" t="s">
        <v>198</v>
      </c>
      <c r="C21" s="12" t="s">
        <v>199</v>
      </c>
      <c r="D21" s="28">
        <v>240</v>
      </c>
    </row>
    <row r="22" spans="2:5" ht="14.4" x14ac:dyDescent="0.3">
      <c r="B22" s="12" t="s">
        <v>200</v>
      </c>
      <c r="C22" s="12" t="s">
        <v>201</v>
      </c>
      <c r="D22" s="28">
        <f>D21/D11*D12</f>
        <v>288</v>
      </c>
    </row>
    <row r="23" spans="2:5" ht="14.4" x14ac:dyDescent="0.3">
      <c r="B23" s="12" t="s">
        <v>202</v>
      </c>
      <c r="C23" s="12" t="s">
        <v>203</v>
      </c>
      <c r="D23" s="28">
        <v>150</v>
      </c>
    </row>
    <row r="24" spans="2:5" ht="14.4" x14ac:dyDescent="0.3">
      <c r="B24" s="12" t="s">
        <v>204</v>
      </c>
      <c r="C24" s="12" t="s">
        <v>205</v>
      </c>
      <c r="D24" s="28">
        <v>300</v>
      </c>
    </row>
    <row r="25" spans="2:5" ht="14.4" x14ac:dyDescent="0.3">
      <c r="B25" s="12" t="s">
        <v>206</v>
      </c>
      <c r="C25" s="12" t="s">
        <v>207</v>
      </c>
      <c r="D25" s="14" t="s">
        <v>191</v>
      </c>
    </row>
    <row r="26" spans="2:5" ht="14.4" x14ac:dyDescent="0.3">
      <c r="B26" s="12" t="s">
        <v>208</v>
      </c>
      <c r="C26" s="12" t="s">
        <v>209</v>
      </c>
      <c r="D26" s="14" t="s">
        <v>191</v>
      </c>
    </row>
    <row r="27" spans="2:5" ht="14.4" x14ac:dyDescent="0.3">
      <c r="B27" s="2" t="s">
        <v>210</v>
      </c>
      <c r="D27" s="13"/>
      <c r="E27" s="13"/>
    </row>
    <row r="28" spans="2:5" ht="14.4" x14ac:dyDescent="0.3">
      <c r="D28" s="13"/>
    </row>
    <row r="29" spans="2:5" ht="14.4" x14ac:dyDescent="0.3">
      <c r="B29" s="127" t="s">
        <v>211</v>
      </c>
      <c r="C29" s="127"/>
      <c r="D29" s="127"/>
    </row>
    <row r="30" spans="2:5" ht="28.8" x14ac:dyDescent="0.3">
      <c r="B30" s="3" t="s">
        <v>50</v>
      </c>
      <c r="C30" s="3" t="s">
        <v>109</v>
      </c>
      <c r="D30" s="3" t="s">
        <v>212</v>
      </c>
    </row>
    <row r="31" spans="2:5" ht="88.5" customHeight="1" x14ac:dyDescent="0.3">
      <c r="B31" s="12" t="s">
        <v>213</v>
      </c>
      <c r="C31" s="9" t="s">
        <v>214</v>
      </c>
      <c r="D31" s="49">
        <v>2</v>
      </c>
    </row>
    <row r="32" spans="2:5" ht="28.95" customHeight="1" x14ac:dyDescent="0.3"/>
    <row r="33" spans="2:7" ht="14.4" x14ac:dyDescent="0.3">
      <c r="E33" s="48"/>
    </row>
    <row r="34" spans="2:7" ht="14.7" customHeight="1" x14ac:dyDescent="0.3">
      <c r="B34" s="136" t="s">
        <v>215</v>
      </c>
      <c r="C34" s="136"/>
      <c r="D34" s="136"/>
      <c r="E34" s="136"/>
    </row>
    <row r="35" spans="2:7" ht="43.2" x14ac:dyDescent="0.3">
      <c r="B35" s="3" t="s">
        <v>50</v>
      </c>
      <c r="C35" s="4" t="s">
        <v>114</v>
      </c>
      <c r="D35" s="5" t="s">
        <v>216</v>
      </c>
      <c r="E35" s="5" t="s">
        <v>217</v>
      </c>
    </row>
    <row r="36" spans="2:7" ht="28.95" customHeight="1" x14ac:dyDescent="0.3">
      <c r="B36" s="12" t="s">
        <v>176</v>
      </c>
      <c r="C36" s="12" t="s">
        <v>55</v>
      </c>
      <c r="D36" s="29">
        <v>5</v>
      </c>
      <c r="E36" s="29">
        <v>6</v>
      </c>
      <c r="G36" s="50"/>
    </row>
    <row r="37" spans="2:7" ht="14.4" x14ac:dyDescent="0.3">
      <c r="B37" s="12" t="s">
        <v>178</v>
      </c>
      <c r="C37" s="12" t="s">
        <v>124</v>
      </c>
      <c r="D37" s="32">
        <v>5</v>
      </c>
      <c r="E37" s="32">
        <v>6</v>
      </c>
      <c r="G37" s="50"/>
    </row>
    <row r="38" spans="2:7" ht="14.4" x14ac:dyDescent="0.3">
      <c r="B38" s="12" t="s">
        <v>178</v>
      </c>
      <c r="C38" s="12" t="s">
        <v>127</v>
      </c>
      <c r="D38" s="32">
        <v>5</v>
      </c>
      <c r="E38" s="32">
        <v>6</v>
      </c>
      <c r="G38" s="50"/>
    </row>
    <row r="39" spans="2:7" ht="14.4" x14ac:dyDescent="0.3">
      <c r="B39" s="12" t="s">
        <v>176</v>
      </c>
      <c r="C39" s="12" t="s">
        <v>131</v>
      </c>
      <c r="D39" s="29">
        <v>5</v>
      </c>
      <c r="E39" s="29">
        <v>6</v>
      </c>
      <c r="G39" s="50"/>
    </row>
    <row r="40" spans="2:7" ht="14.4" x14ac:dyDescent="0.3">
      <c r="B40" s="12" t="s">
        <v>178</v>
      </c>
      <c r="C40" s="12" t="s">
        <v>133</v>
      </c>
      <c r="D40" s="32">
        <v>5</v>
      </c>
      <c r="E40" s="32">
        <v>6</v>
      </c>
      <c r="G40" s="50"/>
    </row>
    <row r="41" spans="2:7" ht="14.4" x14ac:dyDescent="0.3">
      <c r="B41" s="12" t="s">
        <v>178</v>
      </c>
      <c r="C41" s="12" t="s">
        <v>135</v>
      </c>
      <c r="D41" s="32">
        <v>5</v>
      </c>
      <c r="E41" s="32">
        <v>6</v>
      </c>
      <c r="G41" s="50"/>
    </row>
    <row r="42" spans="2:7" ht="14.4" x14ac:dyDescent="0.3">
      <c r="B42" s="12" t="s">
        <v>179</v>
      </c>
      <c r="C42" s="12" t="s">
        <v>137</v>
      </c>
      <c r="D42" s="14" t="s">
        <v>191</v>
      </c>
      <c r="E42" s="14" t="s">
        <v>191</v>
      </c>
      <c r="G42" s="50"/>
    </row>
    <row r="43" spans="2:7" ht="14.4" x14ac:dyDescent="0.3">
      <c r="B43" s="12" t="s">
        <v>181</v>
      </c>
      <c r="C43" s="12" t="s">
        <v>140</v>
      </c>
      <c r="D43" s="14" t="s">
        <v>191</v>
      </c>
      <c r="E43" s="14" t="s">
        <v>191</v>
      </c>
      <c r="G43" s="50"/>
    </row>
    <row r="44" spans="2:7" ht="14.4" x14ac:dyDescent="0.3">
      <c r="B44" s="12" t="s">
        <v>183</v>
      </c>
      <c r="C44" s="12" t="s">
        <v>146</v>
      </c>
      <c r="D44" s="14" t="s">
        <v>191</v>
      </c>
      <c r="E44" s="14" t="s">
        <v>191</v>
      </c>
      <c r="G44" s="50"/>
    </row>
    <row r="45" spans="2:7" ht="14.4" x14ac:dyDescent="0.3">
      <c r="B45" s="12" t="s">
        <v>185</v>
      </c>
      <c r="C45" s="12" t="s">
        <v>149</v>
      </c>
      <c r="D45" s="14" t="s">
        <v>191</v>
      </c>
      <c r="E45" s="14" t="s">
        <v>191</v>
      </c>
      <c r="G45" s="50"/>
    </row>
    <row r="46" spans="2:7" ht="14.4" x14ac:dyDescent="0.3">
      <c r="B46" s="2" t="s">
        <v>218</v>
      </c>
    </row>
    <row r="47" spans="2:7" ht="14.4" x14ac:dyDescent="0.3">
      <c r="B47" s="2" t="s">
        <v>57</v>
      </c>
    </row>
    <row r="48" spans="2:7" ht="14.4" x14ac:dyDescent="0.3"/>
    <row r="49" spans="2:19" ht="14.4" x14ac:dyDescent="0.3">
      <c r="B49" s="131" t="s">
        <v>219</v>
      </c>
      <c r="C49" s="127"/>
      <c r="D49" s="127"/>
      <c r="E49" s="127"/>
    </row>
    <row r="50" spans="2:19" ht="28.8" x14ac:dyDescent="0.3">
      <c r="B50" s="3" t="s">
        <v>50</v>
      </c>
      <c r="C50" s="3" t="s">
        <v>68</v>
      </c>
      <c r="D50" s="5" t="s">
        <v>220</v>
      </c>
      <c r="E50" s="6" t="s">
        <v>221</v>
      </c>
      <c r="G50" s="51"/>
      <c r="H50" s="51"/>
    </row>
    <row r="51" spans="2:19" ht="14.4" x14ac:dyDescent="0.3">
      <c r="B51" s="12" t="s">
        <v>187</v>
      </c>
      <c r="C51" s="12" t="s">
        <v>55</v>
      </c>
      <c r="D51" s="29">
        <v>2</v>
      </c>
      <c r="E51" s="29">
        <v>4</v>
      </c>
      <c r="G51" s="51"/>
      <c r="H51" s="50"/>
    </row>
    <row r="52" spans="2:19" ht="14.4" x14ac:dyDescent="0.3">
      <c r="B52" s="12" t="s">
        <v>187</v>
      </c>
      <c r="C52" s="12" t="s">
        <v>124</v>
      </c>
      <c r="D52" s="29">
        <v>2</v>
      </c>
      <c r="E52" s="29">
        <v>4</v>
      </c>
      <c r="G52" s="51"/>
      <c r="H52" s="50"/>
    </row>
    <row r="53" spans="2:19" ht="14.4" x14ac:dyDescent="0.3">
      <c r="B53" s="12" t="s">
        <v>187</v>
      </c>
      <c r="C53" s="12" t="s">
        <v>127</v>
      </c>
      <c r="D53" s="29">
        <v>2</v>
      </c>
      <c r="E53" s="29">
        <v>4</v>
      </c>
      <c r="G53" s="51"/>
      <c r="H53" s="50"/>
    </row>
    <row r="54" spans="2:19" ht="14.4" x14ac:dyDescent="0.3">
      <c r="B54" s="12" t="s">
        <v>187</v>
      </c>
      <c r="C54" s="12" t="s">
        <v>131</v>
      </c>
      <c r="D54" s="29">
        <v>2</v>
      </c>
      <c r="E54" s="29">
        <v>4</v>
      </c>
      <c r="G54" s="51"/>
      <c r="H54" s="50"/>
    </row>
    <row r="55" spans="2:19" ht="14.4" x14ac:dyDescent="0.3">
      <c r="B55" s="12" t="s">
        <v>187</v>
      </c>
      <c r="C55" s="12" t="s">
        <v>133</v>
      </c>
      <c r="D55" s="29">
        <v>2</v>
      </c>
      <c r="E55" s="29">
        <v>4</v>
      </c>
      <c r="G55" s="51"/>
      <c r="H55" s="50"/>
    </row>
    <row r="56" spans="2:19" ht="14.4" x14ac:dyDescent="0.3">
      <c r="B56" s="12" t="s">
        <v>187</v>
      </c>
      <c r="C56" s="12" t="s">
        <v>135</v>
      </c>
      <c r="D56" s="29">
        <v>2</v>
      </c>
      <c r="E56" s="29">
        <v>4</v>
      </c>
      <c r="G56" s="51"/>
      <c r="H56" s="50"/>
    </row>
    <row r="57" spans="2:19" ht="14.4" x14ac:dyDescent="0.3">
      <c r="B57" s="12" t="s">
        <v>189</v>
      </c>
      <c r="C57" s="12" t="s">
        <v>137</v>
      </c>
      <c r="D57" s="29">
        <v>4</v>
      </c>
      <c r="E57" s="29">
        <v>8</v>
      </c>
      <c r="G57" s="51"/>
      <c r="H57" s="50"/>
    </row>
    <row r="58" spans="2:19" ht="14.4" x14ac:dyDescent="0.3">
      <c r="B58" s="12" t="s">
        <v>189</v>
      </c>
      <c r="C58" s="12" t="s">
        <v>140</v>
      </c>
      <c r="D58" s="29">
        <v>4</v>
      </c>
      <c r="E58" s="29">
        <v>8</v>
      </c>
      <c r="G58" s="51"/>
      <c r="H58" s="50"/>
    </row>
    <row r="59" spans="2:19" ht="14.4" x14ac:dyDescent="0.3">
      <c r="B59" s="12" t="s">
        <v>189</v>
      </c>
      <c r="C59" s="12" t="s">
        <v>146</v>
      </c>
      <c r="D59" s="29">
        <v>4</v>
      </c>
      <c r="E59" s="29">
        <v>8</v>
      </c>
      <c r="G59" s="51"/>
      <c r="H59" s="50"/>
    </row>
    <row r="60" spans="2:19" ht="14.4" x14ac:dyDescent="0.3">
      <c r="B60" s="12" t="s">
        <v>189</v>
      </c>
      <c r="C60" s="12" t="s">
        <v>149</v>
      </c>
      <c r="D60" s="29">
        <v>4</v>
      </c>
      <c r="E60" s="29">
        <v>8</v>
      </c>
      <c r="G60" s="51"/>
      <c r="H60" s="50"/>
    </row>
    <row r="61" spans="2:19" ht="14.4" x14ac:dyDescent="0.3">
      <c r="B61" s="2" t="s">
        <v>222</v>
      </c>
      <c r="D61" s="15"/>
      <c r="E61" s="16"/>
      <c r="F61" s="16"/>
      <c r="R61" s="51"/>
      <c r="S61" s="51"/>
    </row>
    <row r="62" spans="2:19" ht="14.4" x14ac:dyDescent="0.3">
      <c r="B62" s="2" t="s">
        <v>57</v>
      </c>
    </row>
    <row r="63" spans="2:19" ht="14.4" x14ac:dyDescent="0.3"/>
    <row r="64" spans="2:19" ht="14.4" x14ac:dyDescent="0.3">
      <c r="B64" s="131" t="s">
        <v>223</v>
      </c>
      <c r="C64" s="127"/>
      <c r="D64" s="127"/>
      <c r="E64" s="127"/>
    </row>
    <row r="65" spans="2:7" ht="53.7" customHeight="1" x14ac:dyDescent="0.3">
      <c r="B65" s="3" t="s">
        <v>50</v>
      </c>
      <c r="C65" s="5" t="s">
        <v>58</v>
      </c>
      <c r="D65" s="5" t="s">
        <v>224</v>
      </c>
      <c r="E65" s="5" t="s">
        <v>225</v>
      </c>
    </row>
    <row r="66" spans="2:7" ht="52.5" customHeight="1" x14ac:dyDescent="0.3">
      <c r="B66" s="12" t="s">
        <v>226</v>
      </c>
      <c r="C66" s="9" t="s">
        <v>227</v>
      </c>
      <c r="D66" s="31">
        <v>10</v>
      </c>
      <c r="E66" s="31">
        <v>16</v>
      </c>
    </row>
    <row r="67" spans="2:7" ht="28.2" customHeight="1" x14ac:dyDescent="0.3">
      <c r="B67" s="12" t="s">
        <v>228</v>
      </c>
      <c r="C67" s="9" t="s">
        <v>229</v>
      </c>
      <c r="D67" s="29">
        <v>2</v>
      </c>
      <c r="E67" s="29">
        <v>4</v>
      </c>
    </row>
    <row r="68" spans="2:7" ht="14.4" x14ac:dyDescent="0.3">
      <c r="B68" s="2" t="s">
        <v>63</v>
      </c>
    </row>
    <row r="69" spans="2:7" ht="60.6" customHeight="1" x14ac:dyDescent="0.3">
      <c r="C69" s="52"/>
      <c r="D69" s="52"/>
    </row>
    <row r="70" spans="2:7" ht="51.6" customHeight="1" x14ac:dyDescent="0.3">
      <c r="B70" s="3" t="s">
        <v>50</v>
      </c>
      <c r="C70" s="5" t="s">
        <v>69</v>
      </c>
      <c r="D70" s="5" t="s">
        <v>224</v>
      </c>
      <c r="E70" s="5" t="s">
        <v>225</v>
      </c>
    </row>
    <row r="71" spans="2:7" ht="43.2" x14ac:dyDescent="0.3">
      <c r="B71" s="12" t="s">
        <v>230</v>
      </c>
      <c r="C71" s="9" t="s">
        <v>231</v>
      </c>
      <c r="D71" s="31">
        <v>2000</v>
      </c>
      <c r="E71" s="31">
        <v>3000</v>
      </c>
      <c r="G71" s="53"/>
    </row>
    <row r="72" spans="2:7" ht="43.2" x14ac:dyDescent="0.3">
      <c r="B72" s="12" t="s">
        <v>232</v>
      </c>
      <c r="C72" s="9" t="s">
        <v>233</v>
      </c>
      <c r="D72" s="31">
        <v>3000</v>
      </c>
      <c r="E72" s="31">
        <v>6000</v>
      </c>
      <c r="G72" s="53"/>
    </row>
    <row r="73" spans="2:7" ht="43.2" x14ac:dyDescent="0.3">
      <c r="B73" s="12" t="s">
        <v>234</v>
      </c>
      <c r="C73" s="9" t="s">
        <v>235</v>
      </c>
      <c r="D73" s="31">
        <v>50</v>
      </c>
      <c r="E73" s="31">
        <v>75</v>
      </c>
      <c r="G73" s="53"/>
    </row>
    <row r="74" spans="2:7" ht="28.8" x14ac:dyDescent="0.3">
      <c r="B74" s="12" t="s">
        <v>236</v>
      </c>
      <c r="C74" s="9" t="s">
        <v>237</v>
      </c>
      <c r="D74" s="29">
        <v>2</v>
      </c>
      <c r="E74" s="29">
        <v>4</v>
      </c>
      <c r="G74" s="50"/>
    </row>
    <row r="75" spans="2:7" ht="14.4" x14ac:dyDescent="0.3">
      <c r="B75" s="2" t="s">
        <v>63</v>
      </c>
    </row>
    <row r="76" spans="2:7" ht="14.4" x14ac:dyDescent="0.3"/>
    <row r="77" spans="2:7" ht="14.4" x14ac:dyDescent="0.3">
      <c r="B77" s="127" t="s">
        <v>238</v>
      </c>
      <c r="C77" s="127"/>
      <c r="D77" s="127"/>
    </row>
    <row r="78" spans="2:7" ht="28.8" x14ac:dyDescent="0.3">
      <c r="B78" s="3" t="s">
        <v>50</v>
      </c>
      <c r="C78" s="5" t="s">
        <v>72</v>
      </c>
      <c r="D78" s="1" t="s">
        <v>239</v>
      </c>
    </row>
    <row r="79" spans="2:7" ht="14.4" x14ac:dyDescent="0.3">
      <c r="B79" s="12" t="s">
        <v>240</v>
      </c>
      <c r="C79" s="9" t="s">
        <v>241</v>
      </c>
      <c r="D79" s="30">
        <v>130</v>
      </c>
    </row>
    <row r="80" spans="2:7" ht="63" customHeight="1" x14ac:dyDescent="0.3">
      <c r="B80" s="12" t="s">
        <v>242</v>
      </c>
      <c r="C80" s="9" t="s">
        <v>243</v>
      </c>
      <c r="D80" s="30">
        <v>90</v>
      </c>
    </row>
    <row r="81" spans="2:7" ht="14.4" x14ac:dyDescent="0.3">
      <c r="B81" s="12" t="s">
        <v>244</v>
      </c>
      <c r="C81" s="9" t="s">
        <v>245</v>
      </c>
      <c r="D81" s="30">
        <v>15</v>
      </c>
    </row>
    <row r="82" spans="2:7" ht="14.4" x14ac:dyDescent="0.3">
      <c r="B82" s="12" t="s">
        <v>246</v>
      </c>
      <c r="C82" s="9" t="s">
        <v>247</v>
      </c>
      <c r="D82" s="30">
        <v>24</v>
      </c>
    </row>
    <row r="83" spans="2:7" ht="14.4" x14ac:dyDescent="0.3">
      <c r="B83" s="12" t="s">
        <v>248</v>
      </c>
      <c r="C83" s="9" t="s">
        <v>249</v>
      </c>
      <c r="D83" s="30">
        <v>24</v>
      </c>
    </row>
    <row r="84" spans="2:7" ht="14.4" x14ac:dyDescent="0.3">
      <c r="B84" s="12" t="s">
        <v>250</v>
      </c>
      <c r="C84" s="9" t="s">
        <v>251</v>
      </c>
      <c r="D84" s="30">
        <v>67</v>
      </c>
    </row>
    <row r="85" spans="2:7" ht="14.4" x14ac:dyDescent="0.3">
      <c r="B85" s="12" t="s">
        <v>252</v>
      </c>
      <c r="C85" s="9" t="s">
        <v>253</v>
      </c>
      <c r="D85" s="30">
        <v>200</v>
      </c>
    </row>
    <row r="86" spans="2:7" ht="14.4" x14ac:dyDescent="0.3">
      <c r="B86" s="12" t="s">
        <v>254</v>
      </c>
      <c r="C86" s="9" t="s">
        <v>255</v>
      </c>
      <c r="D86" s="30">
        <v>650</v>
      </c>
    </row>
    <row r="87" spans="2:7" ht="14.4" x14ac:dyDescent="0.3">
      <c r="B87" s="12" t="s">
        <v>256</v>
      </c>
      <c r="C87" s="9" t="s">
        <v>257</v>
      </c>
      <c r="D87" s="30">
        <v>8</v>
      </c>
    </row>
    <row r="88" spans="2:7" ht="14.4" x14ac:dyDescent="0.3">
      <c r="B88" s="2" t="s">
        <v>258</v>
      </c>
      <c r="D88" s="17"/>
    </row>
    <row r="89" spans="2:7" ht="14.4" x14ac:dyDescent="0.3">
      <c r="D89" s="17"/>
    </row>
    <row r="90" spans="2:7" ht="14.4" x14ac:dyDescent="0.3">
      <c r="B90" s="131" t="s">
        <v>259</v>
      </c>
      <c r="C90" s="127"/>
      <c r="D90" s="127"/>
      <c r="E90" s="127"/>
    </row>
    <row r="91" spans="2:7" ht="29.1" customHeight="1" x14ac:dyDescent="0.3">
      <c r="B91" s="3" t="s">
        <v>50</v>
      </c>
      <c r="C91" s="5" t="s">
        <v>21</v>
      </c>
      <c r="D91" s="3" t="s">
        <v>260</v>
      </c>
      <c r="E91" s="3" t="s">
        <v>261</v>
      </c>
    </row>
    <row r="92" spans="2:7" ht="14.4" x14ac:dyDescent="0.3">
      <c r="B92" s="12" t="s">
        <v>262</v>
      </c>
      <c r="C92" s="9" t="s">
        <v>263</v>
      </c>
      <c r="D92" s="30">
        <v>250</v>
      </c>
      <c r="E92" s="30">
        <v>450</v>
      </c>
      <c r="G92" s="53"/>
    </row>
    <row r="93" spans="2:7" ht="14.4" x14ac:dyDescent="0.3">
      <c r="B93" s="12" t="s">
        <v>264</v>
      </c>
      <c r="C93" s="9" t="s">
        <v>265</v>
      </c>
      <c r="D93" s="30">
        <v>250</v>
      </c>
      <c r="E93" s="30">
        <v>350</v>
      </c>
      <c r="G93" s="53"/>
    </row>
    <row r="94" spans="2:7" ht="14.4" x14ac:dyDescent="0.3">
      <c r="B94" s="12" t="s">
        <v>266</v>
      </c>
      <c r="C94" s="9" t="s">
        <v>267</v>
      </c>
      <c r="D94" s="30">
        <v>120</v>
      </c>
      <c r="E94" s="30">
        <v>200</v>
      </c>
      <c r="G94" s="53"/>
    </row>
    <row r="95" spans="2:7" ht="14.4" x14ac:dyDescent="0.3">
      <c r="B95" s="12" t="s">
        <v>268</v>
      </c>
      <c r="C95" s="9" t="s">
        <v>269</v>
      </c>
      <c r="D95" s="30">
        <v>160</v>
      </c>
      <c r="E95" s="30">
        <v>200</v>
      </c>
      <c r="G95" s="53"/>
    </row>
    <row r="96" spans="2:7" ht="55.95" customHeight="1" x14ac:dyDescent="0.3">
      <c r="B96" s="12" t="s">
        <v>270</v>
      </c>
      <c r="C96" s="9" t="s">
        <v>271</v>
      </c>
      <c r="D96" s="30">
        <v>800</v>
      </c>
      <c r="E96" s="30">
        <v>1000</v>
      </c>
      <c r="G96" s="53"/>
    </row>
    <row r="98" spans="2:7" ht="14.4" x14ac:dyDescent="0.3"/>
    <row r="99" spans="2:7" ht="14.7" customHeight="1" x14ac:dyDescent="0.3">
      <c r="B99" s="131" t="s">
        <v>272</v>
      </c>
      <c r="C99" s="127"/>
      <c r="D99" s="127"/>
    </row>
    <row r="100" spans="2:7" ht="29.1" customHeight="1" x14ac:dyDescent="0.3">
      <c r="B100" s="3" t="s">
        <v>50</v>
      </c>
      <c r="C100" s="3" t="s">
        <v>68</v>
      </c>
      <c r="D100" s="3" t="s">
        <v>273</v>
      </c>
    </row>
    <row r="101" spans="2:7" ht="48.6" customHeight="1" x14ac:dyDescent="0.3">
      <c r="B101" s="12" t="s">
        <v>274</v>
      </c>
      <c r="C101" s="9" t="s">
        <v>275</v>
      </c>
      <c r="D101" s="30">
        <v>5000</v>
      </c>
      <c r="G101" s="54"/>
    </row>
    <row r="102" spans="2:7" ht="46.5" customHeight="1" x14ac:dyDescent="0.3">
      <c r="B102" s="12" t="s">
        <v>276</v>
      </c>
      <c r="C102" s="9" t="s">
        <v>277</v>
      </c>
      <c r="D102" s="30">
        <v>10000</v>
      </c>
    </row>
    <row r="103" spans="2:7" ht="45.6" customHeight="1" x14ac:dyDescent="0.3">
      <c r="B103" s="12" t="s">
        <v>278</v>
      </c>
      <c r="C103" s="9" t="s">
        <v>279</v>
      </c>
      <c r="D103" s="30">
        <v>20000</v>
      </c>
    </row>
    <row r="106" spans="2:7" ht="15" customHeight="1" x14ac:dyDescent="0.3">
      <c r="C106" s="89" t="s">
        <v>280</v>
      </c>
    </row>
    <row r="107" spans="2:7" ht="15" customHeight="1" x14ac:dyDescent="0.3">
      <c r="C107" s="55" t="s">
        <v>106</v>
      </c>
    </row>
    <row r="108" spans="2:7" ht="15" customHeight="1" x14ac:dyDescent="0.3">
      <c r="C108" s="55" t="s">
        <v>281</v>
      </c>
    </row>
    <row r="109" spans="2:7" ht="15" customHeight="1" x14ac:dyDescent="0.3">
      <c r="C109" s="55" t="s">
        <v>282</v>
      </c>
    </row>
    <row r="110" spans="2:7" ht="15" customHeight="1" x14ac:dyDescent="0.3">
      <c r="C110" s="55" t="s">
        <v>283</v>
      </c>
    </row>
  </sheetData>
  <protectedRanges>
    <protectedRange sqref="G36:G45" name="Range4_1"/>
    <protectedRange sqref="H51:H60" name="Range5_2"/>
    <protectedRange sqref="G71:G74" name="Range7_1"/>
    <protectedRange sqref="G92:G96" name="Range9_1"/>
  </protectedRanges>
  <mergeCells count="9">
    <mergeCell ref="B29:D29"/>
    <mergeCell ref="B5:D5"/>
    <mergeCell ref="B2:D2"/>
    <mergeCell ref="B99:D99"/>
    <mergeCell ref="B90:E90"/>
    <mergeCell ref="B77:D77"/>
    <mergeCell ref="B64:E64"/>
    <mergeCell ref="B49:E49"/>
    <mergeCell ref="B34:E34"/>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635790-E0F1-4EB4-93E1-C41BC05D870F}">
  <sheetPr>
    <pageSetUpPr fitToPage="1"/>
  </sheetPr>
  <dimension ref="B2:N42"/>
  <sheetViews>
    <sheetView showGridLines="0" zoomScale="90" zoomScaleNormal="90" workbookViewId="0">
      <selection activeCell="H38" sqref="H38"/>
    </sheetView>
  </sheetViews>
  <sheetFormatPr defaultColWidth="8.77734375" defaultRowHeight="15" customHeight="1" x14ac:dyDescent="0.3"/>
  <cols>
    <col min="1" max="1" width="2.5546875" style="2" customWidth="1"/>
    <col min="2" max="2" width="10.5546875" style="2" customWidth="1"/>
    <col min="3" max="3" width="43.44140625" style="2" customWidth="1"/>
    <col min="4" max="4" width="21.77734375" style="2" customWidth="1"/>
    <col min="5" max="5" width="19.21875" style="2" bestFit="1" customWidth="1"/>
    <col min="6" max="6" width="22.21875" style="2" customWidth="1"/>
    <col min="7" max="7" width="19.21875" style="2" bestFit="1" customWidth="1"/>
    <col min="8" max="8" width="19.21875" style="2" customWidth="1"/>
    <col min="9" max="9" width="16.21875" style="2" customWidth="1"/>
    <col min="10" max="12" width="13.77734375" style="2" customWidth="1"/>
    <col min="13" max="13" width="13.77734375" style="2" bestFit="1" customWidth="1"/>
    <col min="14" max="15" width="13.21875" style="2" customWidth="1"/>
    <col min="16" max="16" width="13" style="2" customWidth="1"/>
    <col min="17" max="16384" width="8.77734375" style="2"/>
  </cols>
  <sheetData>
    <row r="2" spans="2:9" ht="14.4" x14ac:dyDescent="0.3">
      <c r="B2" s="135" t="s">
        <v>284</v>
      </c>
      <c r="C2" s="135"/>
      <c r="D2" s="135"/>
      <c r="E2" s="90"/>
      <c r="F2" s="42"/>
      <c r="I2" s="10"/>
    </row>
    <row r="3" spans="2:9" ht="14.4" x14ac:dyDescent="0.3">
      <c r="C3" s="11"/>
      <c r="D3" s="42"/>
    </row>
    <row r="4" spans="2:9" ht="14.4" x14ac:dyDescent="0.3">
      <c r="B4" s="127" t="s">
        <v>168</v>
      </c>
      <c r="C4" s="127"/>
      <c r="D4" s="127"/>
    </row>
    <row r="5" spans="2:9" ht="28.8" x14ac:dyDescent="0.3">
      <c r="B5" s="3" t="s">
        <v>50</v>
      </c>
      <c r="C5" s="3" t="s">
        <v>100</v>
      </c>
      <c r="D5" s="3" t="s">
        <v>169</v>
      </c>
    </row>
    <row r="6" spans="2:9" ht="14.4" x14ac:dyDescent="0.3">
      <c r="B6" s="12" t="s">
        <v>285</v>
      </c>
      <c r="C6" s="12" t="s">
        <v>171</v>
      </c>
      <c r="D6" s="28">
        <v>100</v>
      </c>
    </row>
    <row r="7" spans="2:9" ht="14.4" x14ac:dyDescent="0.3">
      <c r="B7" s="12" t="s">
        <v>286</v>
      </c>
      <c r="C7" s="12" t="s">
        <v>173</v>
      </c>
      <c r="D7" s="28">
        <v>120</v>
      </c>
    </row>
    <row r="8" spans="2:9" ht="14.4" x14ac:dyDescent="0.3">
      <c r="B8" s="12" t="s">
        <v>287</v>
      </c>
      <c r="C8" s="12" t="s">
        <v>175</v>
      </c>
      <c r="D8" s="28">
        <v>120</v>
      </c>
    </row>
    <row r="9" spans="2:9" ht="14.4" x14ac:dyDescent="0.3">
      <c r="B9" s="12" t="s">
        <v>288</v>
      </c>
      <c r="C9" s="12" t="s">
        <v>177</v>
      </c>
      <c r="D9" s="28">
        <v>150</v>
      </c>
    </row>
    <row r="10" spans="2:9" ht="14.4" x14ac:dyDescent="0.3">
      <c r="B10" s="12" t="s">
        <v>289</v>
      </c>
      <c r="C10" s="12" t="s">
        <v>105</v>
      </c>
      <c r="D10" s="28">
        <v>125</v>
      </c>
    </row>
    <row r="11" spans="2:9" ht="14.4" x14ac:dyDescent="0.3">
      <c r="B11" s="12" t="s">
        <v>290</v>
      </c>
      <c r="C11" s="12" t="s">
        <v>180</v>
      </c>
      <c r="D11" s="28">
        <v>150</v>
      </c>
    </row>
    <row r="12" spans="2:9" ht="14.4" x14ac:dyDescent="0.3">
      <c r="B12" s="12" t="s">
        <v>291</v>
      </c>
      <c r="C12" s="12" t="s">
        <v>182</v>
      </c>
      <c r="D12" s="28">
        <v>80</v>
      </c>
    </row>
    <row r="13" spans="2:9" ht="14.4" x14ac:dyDescent="0.3">
      <c r="B13" s="12" t="s">
        <v>292</v>
      </c>
      <c r="C13" s="12" t="s">
        <v>184</v>
      </c>
      <c r="D13" s="28">
        <v>150</v>
      </c>
    </row>
    <row r="14" spans="2:9" ht="14.4" x14ac:dyDescent="0.3">
      <c r="B14" s="12" t="s">
        <v>293</v>
      </c>
      <c r="C14" s="12" t="s">
        <v>186</v>
      </c>
      <c r="D14" s="28">
        <v>165</v>
      </c>
    </row>
    <row r="15" spans="2:9" ht="14.4" x14ac:dyDescent="0.3">
      <c r="B15" s="12" t="s">
        <v>294</v>
      </c>
      <c r="C15" s="12" t="s">
        <v>188</v>
      </c>
      <c r="D15" s="28">
        <v>165</v>
      </c>
    </row>
    <row r="16" spans="2:9" ht="14.4" x14ac:dyDescent="0.3">
      <c r="B16" s="12" t="s">
        <v>295</v>
      </c>
      <c r="C16" s="12" t="s">
        <v>190</v>
      </c>
      <c r="D16" s="14" t="s">
        <v>191</v>
      </c>
    </row>
    <row r="17" spans="2:14" ht="14.4" x14ac:dyDescent="0.3">
      <c r="B17" s="12" t="s">
        <v>296</v>
      </c>
      <c r="C17" s="12" t="s">
        <v>193</v>
      </c>
      <c r="D17" s="14" t="s">
        <v>191</v>
      </c>
    </row>
    <row r="18" spans="2:14" ht="14.4" x14ac:dyDescent="0.3">
      <c r="B18" s="12" t="s">
        <v>297</v>
      </c>
      <c r="C18" s="12" t="s">
        <v>195</v>
      </c>
      <c r="D18" s="14" t="s">
        <v>191</v>
      </c>
    </row>
    <row r="19" spans="2:14" ht="14.4" x14ac:dyDescent="0.3">
      <c r="B19" s="12" t="s">
        <v>298</v>
      </c>
      <c r="C19" s="12" t="s">
        <v>197</v>
      </c>
      <c r="D19" s="14" t="s">
        <v>191</v>
      </c>
    </row>
    <row r="20" spans="2:14" ht="14.4" x14ac:dyDescent="0.3">
      <c r="B20" s="12" t="s">
        <v>299</v>
      </c>
      <c r="C20" s="12" t="s">
        <v>199</v>
      </c>
      <c r="D20" s="28">
        <v>240</v>
      </c>
    </row>
    <row r="21" spans="2:14" ht="14.4" x14ac:dyDescent="0.3">
      <c r="B21" s="12" t="s">
        <v>300</v>
      </c>
      <c r="C21" s="12" t="s">
        <v>201</v>
      </c>
      <c r="D21" s="28">
        <f>D20/D10*D11</f>
        <v>288</v>
      </c>
    </row>
    <row r="22" spans="2:14" ht="14.4" x14ac:dyDescent="0.3">
      <c r="B22" s="12" t="s">
        <v>301</v>
      </c>
      <c r="C22" s="12" t="s">
        <v>203</v>
      </c>
      <c r="D22" s="28">
        <v>150</v>
      </c>
    </row>
    <row r="23" spans="2:14" ht="14.4" x14ac:dyDescent="0.3">
      <c r="B23" s="12" t="s">
        <v>302</v>
      </c>
      <c r="C23" s="12" t="s">
        <v>205</v>
      </c>
      <c r="D23" s="28">
        <v>300</v>
      </c>
    </row>
    <row r="24" spans="2:14" ht="14.4" x14ac:dyDescent="0.3">
      <c r="B24" s="12" t="s">
        <v>303</v>
      </c>
      <c r="C24" s="12" t="s">
        <v>207</v>
      </c>
      <c r="D24" s="14" t="s">
        <v>191</v>
      </c>
    </row>
    <row r="25" spans="2:14" ht="14.4" x14ac:dyDescent="0.3">
      <c r="B25" s="12" t="s">
        <v>304</v>
      </c>
      <c r="C25" s="12" t="s">
        <v>209</v>
      </c>
      <c r="D25" s="14" t="s">
        <v>191</v>
      </c>
    </row>
    <row r="26" spans="2:14" ht="14.4" x14ac:dyDescent="0.3">
      <c r="B26" s="2" t="s">
        <v>210</v>
      </c>
      <c r="D26" s="13"/>
      <c r="E26" s="13"/>
    </row>
    <row r="27" spans="2:14" ht="14.4" x14ac:dyDescent="0.3">
      <c r="D27" s="13"/>
    </row>
    <row r="28" spans="2:14" ht="14.4" x14ac:dyDescent="0.3">
      <c r="B28" s="127" t="s">
        <v>211</v>
      </c>
      <c r="C28" s="127"/>
      <c r="D28" s="127"/>
    </row>
    <row r="29" spans="2:14" ht="28.8" x14ac:dyDescent="0.3">
      <c r="B29" s="3" t="s">
        <v>50</v>
      </c>
      <c r="C29" s="3" t="s">
        <v>305</v>
      </c>
      <c r="D29" s="3" t="s">
        <v>212</v>
      </c>
    </row>
    <row r="30" spans="2:14" ht="72" x14ac:dyDescent="0.3">
      <c r="B30" s="12" t="s">
        <v>306</v>
      </c>
      <c r="C30" s="9" t="s">
        <v>214</v>
      </c>
      <c r="D30" s="49">
        <v>2</v>
      </c>
    </row>
    <row r="31" spans="2:14" s="91" customFormat="1" ht="14.4" x14ac:dyDescent="0.3">
      <c r="C31" s="92"/>
      <c r="D31" s="93"/>
      <c r="E31" s="93"/>
      <c r="F31" s="93"/>
      <c r="G31" s="93"/>
      <c r="H31" s="94"/>
      <c r="I31" s="95"/>
      <c r="J31" s="93"/>
      <c r="K31" s="93"/>
      <c r="L31" s="93"/>
      <c r="M31" s="96"/>
      <c r="N31" s="97"/>
    </row>
    <row r="32" spans="2:14" ht="14.4" x14ac:dyDescent="0.3">
      <c r="D32" s="26"/>
      <c r="E32" s="26"/>
    </row>
    <row r="33" spans="2:6" ht="14.4" x14ac:dyDescent="0.3">
      <c r="B33" s="137" t="s">
        <v>324</v>
      </c>
      <c r="C33" s="136"/>
      <c r="D33" s="136"/>
      <c r="E33" s="136"/>
      <c r="F33" s="136"/>
    </row>
    <row r="34" spans="2:6" ht="28.8" x14ac:dyDescent="0.3">
      <c r="B34" s="3" t="s">
        <v>50</v>
      </c>
      <c r="C34" s="3" t="s">
        <v>114</v>
      </c>
      <c r="D34" s="3" t="s">
        <v>169</v>
      </c>
      <c r="E34" s="3" t="s">
        <v>307</v>
      </c>
      <c r="F34" s="3" t="s">
        <v>308</v>
      </c>
    </row>
    <row r="35" spans="2:6" ht="14.7" customHeight="1" x14ac:dyDescent="0.3">
      <c r="B35" s="12" t="s">
        <v>309</v>
      </c>
      <c r="C35" s="25" t="s">
        <v>310</v>
      </c>
      <c r="D35" s="28">
        <v>150</v>
      </c>
      <c r="E35" s="29">
        <v>1</v>
      </c>
      <c r="F35" s="28">
        <f>E35*D35</f>
        <v>150</v>
      </c>
    </row>
    <row r="36" spans="2:6" ht="14.7" customHeight="1" x14ac:dyDescent="0.3">
      <c r="B36" s="12" t="s">
        <v>311</v>
      </c>
      <c r="C36" s="25" t="s">
        <v>312</v>
      </c>
      <c r="D36" s="28">
        <v>150</v>
      </c>
      <c r="E36" s="29">
        <v>1</v>
      </c>
      <c r="F36" s="28">
        <f t="shared" ref="F36:F40" si="0">E36*D36</f>
        <v>150</v>
      </c>
    </row>
    <row r="37" spans="2:6" ht="14.7" customHeight="1" x14ac:dyDescent="0.3">
      <c r="B37" s="12" t="s">
        <v>313</v>
      </c>
      <c r="C37" s="25" t="s">
        <v>314</v>
      </c>
      <c r="D37" s="28">
        <v>150</v>
      </c>
      <c r="E37" s="29">
        <v>1.5</v>
      </c>
      <c r="F37" s="28">
        <f t="shared" si="0"/>
        <v>225</v>
      </c>
    </row>
    <row r="38" spans="2:6" ht="14.7" customHeight="1" x14ac:dyDescent="0.3">
      <c r="B38" s="12" t="s">
        <v>315</v>
      </c>
      <c r="C38" s="25" t="s">
        <v>316</v>
      </c>
      <c r="D38" s="28">
        <v>150</v>
      </c>
      <c r="E38" s="29">
        <v>2.5</v>
      </c>
      <c r="F38" s="28">
        <f t="shared" si="0"/>
        <v>375</v>
      </c>
    </row>
    <row r="39" spans="2:6" ht="14.7" customHeight="1" x14ac:dyDescent="0.3">
      <c r="B39" s="12" t="s">
        <v>317</v>
      </c>
      <c r="C39" s="25" t="s">
        <v>318</v>
      </c>
      <c r="D39" s="28">
        <v>150</v>
      </c>
      <c r="E39" s="29">
        <v>3</v>
      </c>
      <c r="F39" s="28">
        <f t="shared" si="0"/>
        <v>450</v>
      </c>
    </row>
    <row r="40" spans="2:6" ht="14.7" customHeight="1" x14ac:dyDescent="0.3">
      <c r="B40" s="12" t="s">
        <v>319</v>
      </c>
      <c r="C40" s="25" t="s">
        <v>320</v>
      </c>
      <c r="D40" s="28">
        <v>150</v>
      </c>
      <c r="E40" s="29">
        <v>3</v>
      </c>
      <c r="F40" s="28">
        <f t="shared" si="0"/>
        <v>450</v>
      </c>
    </row>
    <row r="41" spans="2:6" ht="14.4" x14ac:dyDescent="0.3">
      <c r="B41" s="2" t="s">
        <v>117</v>
      </c>
    </row>
    <row r="42" spans="2:6" ht="14.4" x14ac:dyDescent="0.3">
      <c r="C42" s="27"/>
    </row>
  </sheetData>
  <sheetProtection selectLockedCells="1" selectUnlockedCells="1"/>
  <protectedRanges>
    <protectedRange sqref="E31" name="Range3"/>
    <protectedRange sqref="F31" name="Range3_1"/>
    <protectedRange sqref="G31:I31" name="Range3_2"/>
    <protectedRange sqref="J31" name="Range3_3"/>
    <protectedRange sqref="K31:L31" name="Range3_4"/>
  </protectedRanges>
  <mergeCells count="4">
    <mergeCell ref="B33:F33"/>
    <mergeCell ref="B28:D28"/>
    <mergeCell ref="B4:D4"/>
    <mergeCell ref="B2:D2"/>
  </mergeCells>
  <pageMargins left="0.7" right="0.7" top="0.75" bottom="0.75" header="0.3" footer="0.3"/>
  <pageSetup paperSize="9" scale="79" fitToHeight="0" orientation="landscape"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9f0ac7ce-5f57-4ea0-9af7-01d4f3f1ccae" xsi:nil="true"/>
    <lcf76f155ced4ddcb4097134ff3c332f xmlns="bf60b147-b669-491e-924a-3e0dc0e597ff">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2DC9EDC2A3F584A953B234FDC807CBC" ma:contentTypeVersion="17" ma:contentTypeDescription="Create a new document." ma:contentTypeScope="" ma:versionID="2d1f5112792c57c13bc2819e15298068">
  <xsd:schema xmlns:xsd="http://www.w3.org/2001/XMLSchema" xmlns:xs="http://www.w3.org/2001/XMLSchema" xmlns:p="http://schemas.microsoft.com/office/2006/metadata/properties" xmlns:ns2="bf60b147-b669-491e-924a-3e0dc0e597ff" xmlns:ns3="f61ad96d-ce63-46d8-91be-b5d657bdd158" xmlns:ns4="9f0ac7ce-5f57-4ea0-9af7-01d4f3f1ccae" targetNamespace="http://schemas.microsoft.com/office/2006/metadata/properties" ma:root="true" ma:fieldsID="156532209d46b9555c8bff0f2f9cf11a" ns2:_="" ns3:_="" ns4:_="">
    <xsd:import namespace="bf60b147-b669-491e-924a-3e0dc0e597ff"/>
    <xsd:import namespace="f61ad96d-ce63-46d8-91be-b5d657bdd158"/>
    <xsd:import namespace="9f0ac7ce-5f57-4ea0-9af7-01d4f3f1cca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4:TaxCatchAll" minOccurs="0"/>
                <xsd:element ref="ns2:MediaServiceObjectDetectorVersion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60b147-b669-491e-924a-3e0dc0e597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c6004604-8c32-4241-8b90-5e68b4a33b5b"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7" nillable="true" ma:displayName="MediaServiceObjectDetectorVersions" ma:hidden="true" ma:indexed="true" ma:internalName="MediaServiceObjectDetectorVersion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DateTaken" ma:index="21" nillable="true" ma:displayName="MediaServiceDateTaken" ma:hidden="true" ma:indexed="true" ma:internalName="MediaServiceDateTaken" ma:readOnly="true">
      <xsd:simpleType>
        <xsd:restriction base="dms:Text"/>
      </xsd:simpleType>
    </xsd:element>
    <xsd:element name="MediaServiceLocation" ma:index="22" nillable="true" ma:displayName="Location" ma:indexed="true" ma:internalName="MediaServiceLocation" ma:readOnly="true">
      <xsd:simpleType>
        <xsd:restriction base="dms:Text"/>
      </xsd:simpleType>
    </xsd:element>
    <xsd:element name="MediaLengthInSeconds" ma:index="23" nillable="true" ma:displayName="MediaLengthInSeconds" ma:hidden="true" ma:internalName="MediaLengthInSeconds" ma:readOnly="true">
      <xsd:simpleType>
        <xsd:restriction base="dms:Unknown"/>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61ad96d-ce63-46d8-91be-b5d657bdd15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f0ac7ce-5f57-4ea0-9af7-01d4f3f1ccae"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c18ea34d-ce15-405b-898d-1a18f24d6592}" ma:internalName="TaxCatchAll" ma:showField="CatchAllData" ma:web="f61ad96d-ce63-46d8-91be-b5d657bdd15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2F7F70-83C8-45B0-8920-761DFE3F2415}">
  <ds:schemaRefs>
    <ds:schemaRef ds:uri="http://schemas.microsoft.com/sharepoint/v3/contenttype/forms"/>
  </ds:schemaRefs>
</ds:datastoreItem>
</file>

<file path=customXml/itemProps2.xml><?xml version="1.0" encoding="utf-8"?>
<ds:datastoreItem xmlns:ds="http://schemas.openxmlformats.org/officeDocument/2006/customXml" ds:itemID="{EA9AC2DD-6984-4E8C-A21D-A68D44B7755B}">
  <ds:schemaRefs>
    <ds:schemaRef ds:uri="9f0ac7ce-5f57-4ea0-9af7-01d4f3f1ccae"/>
    <ds:schemaRef ds:uri="f61ad96d-ce63-46d8-91be-b5d657bdd158"/>
    <ds:schemaRef ds:uri="http://schemas.microsoft.com/office/2006/metadata/properties"/>
    <ds:schemaRef ds:uri="http://www.w3.org/XML/1998/namespace"/>
    <ds:schemaRef ds:uri="http://purl.org/dc/terms/"/>
    <ds:schemaRef ds:uri="http://purl.org/dc/dcmitype/"/>
    <ds:schemaRef ds:uri="http://schemas.microsoft.com/office/infopath/2007/PartnerControls"/>
    <ds:schemaRef ds:uri="http://schemas.microsoft.com/office/2006/documentManagement/types"/>
    <ds:schemaRef ds:uri="http://schemas.openxmlformats.org/package/2006/metadata/core-properties"/>
    <ds:schemaRef ds:uri="bf60b147-b669-491e-924a-3e0dc0e597ff"/>
    <ds:schemaRef ds:uri="http://purl.org/dc/elements/1.1/"/>
  </ds:schemaRefs>
</ds:datastoreItem>
</file>

<file path=customXml/itemProps3.xml><?xml version="1.0" encoding="utf-8"?>
<ds:datastoreItem xmlns:ds="http://schemas.openxmlformats.org/officeDocument/2006/customXml" ds:itemID="{959C74CE-55A5-4965-830E-0C7A8D1218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60b147-b669-491e-924a-3e0dc0e597ff"/>
    <ds:schemaRef ds:uri="f61ad96d-ce63-46d8-91be-b5d657bdd158"/>
    <ds:schemaRef ds:uri="9f0ac7ce-5f57-4ea0-9af7-01d4f3f1cc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Overview &amp; Instructions</vt:lpstr>
      <vt:lpstr>Quote Summary</vt:lpstr>
      <vt:lpstr>EVSE Goods &amp; Materials</vt:lpstr>
      <vt:lpstr>Labour</vt:lpstr>
      <vt:lpstr>Annual Maintenance </vt:lpstr>
      <vt:lpstr>A1. EVSE Goods</vt:lpstr>
      <vt:lpstr>A2. EVSE Works</vt:lpstr>
      <vt:lpstr>A3. EVSE Services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Brendan</dc:creator>
  <cp:keywords/>
  <dc:description/>
  <cp:lastModifiedBy>Daniel Siu</cp:lastModifiedBy>
  <cp:revision/>
  <dcterms:created xsi:type="dcterms:W3CDTF">2022-05-25T04:14:39Z</dcterms:created>
  <dcterms:modified xsi:type="dcterms:W3CDTF">2024-03-21T04:20:01Z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0x010100F2DC9EDC2A3F584A953B234FDC807CBC</vt:lpwstr>
  </property>
  <property fmtid="{D5CDD505-2E9C-101B-9397-08002B2CF9AE}" pid="3" name="MediaServiceImageTags">
    <vt:lpwstr/>
  </property>
</Properties>
</file>