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nswgov-my.sharepoint.com/personal/heather_malkoun_treasury_nsw_gov_au/Documents/Heather/P&amp;MS/Professional Services/Policy and Guidance Stream/IA/"/>
    </mc:Choice>
  </mc:AlternateContent>
  <xr:revisionPtr revIDLastSave="3" documentId="13_ncr:1_{4A6D0A93-1A59-4309-B7C1-93FF9B512C7E}" xr6:coauthVersionLast="47" xr6:coauthVersionMax="47" xr10:uidLastSave="{D77B6427-AD27-4D40-96BE-5A43A1B95E76}"/>
  <bookViews>
    <workbookView xWindow="-110" yWindow="-110" windowWidth="19420" windowHeight="10420" tabRatio="833" xr2:uid="{BBF539AC-68E8-4B46-B517-235CDB06E241}"/>
  </bookViews>
  <sheets>
    <sheet name="Instructions for S.1" sheetId="17" r:id="rId1"/>
    <sheet name="S.1 Pricing &amp; Resource Mix" sheetId="18" r:id="rId2"/>
    <sheet name="Capped Rates" sheetId="3" state="veryHidden" r:id="rId3"/>
    <sheet name="Terms &amp; Definitions" sheetId="21" r:id="rId4"/>
    <sheet name="Discount Structure" sheetId="19" state="veryHidden" r:id="rId5"/>
  </sheets>
  <externalReferences>
    <externalReference r:id="rId6"/>
  </externalReferences>
  <definedNames>
    <definedName name="Add_Discount" localSheetId="4">#REF!</definedName>
    <definedName name="Add_Discount" localSheetId="3">#REF!</definedName>
    <definedName name="Add_Discount">#REF!</definedName>
    <definedName name="Analyst">'Capped Rates'!$O$3:$O$13</definedName>
    <definedName name="Anchor">'S.1 Pricing &amp; Resource Mix'!#REF!</definedName>
    <definedName name="Audit">'Capped Rates'!$I$4:$O$4</definedName>
    <definedName name="CiC_Work_Category">Table2[#All]</definedName>
    <definedName name="Col_num" localSheetId="3">MATCH('Terms &amp; Definitions'!PMS,'Terms &amp; Definitions'!PMS_List,0)</definedName>
    <definedName name="Col_num">MATCH(PMS,PMS_List,0)</definedName>
    <definedName name="Consultant">'Capped Rates'!$N$3:$N$13</definedName>
    <definedName name="Director">'Capped Rates'!$J$3:$J$13</definedName>
    <definedName name="Discount">[1]Aux!$L$3+[1]Aux!$K$2:$L$6</definedName>
    <definedName name="Entire_col" localSheetId="3">INDEX(Service_tbl[#Data],,'Terms &amp; Definitions'!Col_num)</definedName>
    <definedName name="Entire_col">INDEX(Service_tbl[],,Col_num)</definedName>
    <definedName name="Financial">'Capped Rates'!$I$5:$O$5</definedName>
    <definedName name="Government_and_Business_Strategy">'Capped Rates'!$I$3:$O$3</definedName>
    <definedName name="Manager">'Capped Rates'!$L$3:$L$13</definedName>
    <definedName name="Marketing" localSheetId="3">'Capped Rates'!#REF!</definedName>
    <definedName name="Marketing">'Capped Rates'!#REF!</definedName>
    <definedName name="Max_Expenses" localSheetId="4">#REF!</definedName>
    <definedName name="Max_Expenses">#REF!</definedName>
    <definedName name="Operations">'Capped Rates'!$I$6:$O$6</definedName>
    <definedName name="Partner">'Capped Rates'!$I$3:$I$13</definedName>
    <definedName name="PMS" localSheetId="3">'S.1 Pricing &amp; Resource Mix'!$C1</definedName>
    <definedName name="PMS">'S.1 Pricing &amp; Resource Mix'!$D1</definedName>
    <definedName name="PMS_List" localSheetId="3">Service_tbl[#Headers]</definedName>
    <definedName name="PMS_List">Service_tbl[#Headers]</definedName>
    <definedName name="Res_Tab" localSheetId="4">#REF!</definedName>
    <definedName name="Res_Tab">#REF!</definedName>
    <definedName name="Senior_Consultant">'Capped Rates'!$M$3:$M$13</definedName>
    <definedName name="Senior_Manager">'Capped Rates'!$K$3:$K$13</definedName>
    <definedName name="Service_List" localSheetId="3">INDEX(Service_tbl[#Data],1,'Terms &amp; Definitions'!Col_num) : INDEX(Service_tbl[#Data], COUNTA('Terms &amp; Definitions'!Entire_col), 'Terms &amp; Definitions'!Col_num)</definedName>
    <definedName name="Service_List">INDEX(Service_tbl[],1,Col_num) : INDEX(Service_tbl[], COUNTA(Entire_col), Col_num)</definedName>
    <definedName name="Total_Eng_After_Disc">#REF!</definedName>
    <definedName name="Transaction_Services" localSheetId="3">'Capped Rates'!#REF!</definedName>
    <definedName name="Transaction_Services">'Capped Rates'!#REF!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8" i="18" l="1"/>
  <c r="N19" i="18"/>
  <c r="N20" i="18"/>
  <c r="N21" i="18"/>
  <c r="N22" i="18"/>
  <c r="N23" i="18"/>
  <c r="N24" i="18"/>
  <c r="N25" i="18"/>
  <c r="N26" i="18"/>
  <c r="N27" i="18"/>
  <c r="N28" i="18"/>
  <c r="N29" i="18"/>
  <c r="N30" i="18"/>
  <c r="N31" i="18"/>
  <c r="N32" i="18"/>
  <c r="N33" i="18"/>
  <c r="N34" i="18"/>
  <c r="N35" i="18"/>
  <c r="N36" i="18"/>
  <c r="N37" i="18"/>
  <c r="N38" i="18"/>
  <c r="N39" i="18"/>
  <c r="N40" i="18"/>
  <c r="N41" i="18"/>
  <c r="N42" i="18"/>
  <c r="N43" i="18"/>
  <c r="N44" i="18"/>
  <c r="N45" i="18"/>
  <c r="N46" i="18"/>
  <c r="N47" i="18"/>
  <c r="N48" i="18"/>
  <c r="N49" i="18"/>
  <c r="N50" i="18"/>
  <c r="N51" i="18"/>
  <c r="N52" i="18"/>
  <c r="N53" i="18"/>
  <c r="N54" i="18"/>
  <c r="N55" i="18"/>
  <c r="N56" i="18"/>
  <c r="N57" i="18"/>
  <c r="N58" i="18"/>
  <c r="N59" i="18"/>
  <c r="N60" i="18"/>
  <c r="N61" i="18"/>
  <c r="N62" i="18"/>
  <c r="L14" i="18"/>
  <c r="L15" i="18"/>
  <c r="L16" i="18"/>
  <c r="L17" i="18"/>
  <c r="L18" i="18"/>
  <c r="L19" i="18"/>
  <c r="L20" i="18"/>
  <c r="L21" i="18"/>
  <c r="L22" i="18"/>
  <c r="L23" i="18"/>
  <c r="L24" i="18"/>
  <c r="L25" i="18"/>
  <c r="L26" i="18"/>
  <c r="L27" i="18"/>
  <c r="L28" i="18"/>
  <c r="L29" i="18"/>
  <c r="L30" i="18"/>
  <c r="L31" i="18"/>
  <c r="L32" i="18"/>
  <c r="L33" i="18"/>
  <c r="L34" i="18"/>
  <c r="L35" i="18"/>
  <c r="L36" i="18"/>
  <c r="L37" i="18"/>
  <c r="L38" i="18"/>
  <c r="L39" i="18"/>
  <c r="L40" i="18"/>
  <c r="L41" i="18"/>
  <c r="L42" i="18"/>
  <c r="L43" i="18"/>
  <c r="L44" i="18"/>
  <c r="L45" i="18"/>
  <c r="L46" i="18"/>
  <c r="L47" i="18"/>
  <c r="L48" i="18"/>
  <c r="L49" i="18"/>
  <c r="L50" i="18"/>
  <c r="L51" i="18"/>
  <c r="L52" i="18"/>
  <c r="L53" i="18"/>
  <c r="L54" i="18"/>
  <c r="L55" i="18"/>
  <c r="L56" i="18"/>
  <c r="L57" i="18"/>
  <c r="L58" i="18"/>
  <c r="L59" i="18"/>
  <c r="L60" i="18"/>
  <c r="L61" i="18"/>
  <c r="L62" i="18"/>
  <c r="M68" i="18"/>
  <c r="M69" i="18"/>
  <c r="M70" i="18"/>
  <c r="M71" i="18"/>
  <c r="M72" i="18"/>
  <c r="M73" i="18"/>
  <c r="M74" i="18"/>
  <c r="M75" i="18"/>
  <c r="M76" i="18"/>
  <c r="M77" i="18"/>
  <c r="M78" i="18"/>
  <c r="M79" i="18"/>
  <c r="M80" i="18"/>
  <c r="M81" i="18"/>
  <c r="M82" i="18"/>
  <c r="M83" i="18"/>
  <c r="M84" i="18"/>
  <c r="M85" i="18"/>
  <c r="M86" i="18"/>
  <c r="M87" i="18"/>
  <c r="M88" i="18"/>
  <c r="M89" i="18"/>
  <c r="M90" i="18"/>
  <c r="M91" i="18"/>
  <c r="M92" i="18"/>
  <c r="M93" i="18"/>
  <c r="M94" i="18"/>
  <c r="M95" i="18"/>
  <c r="M96" i="18"/>
  <c r="M97" i="18"/>
  <c r="M98" i="18"/>
  <c r="M99" i="18"/>
  <c r="M100" i="18"/>
  <c r="M101" i="18"/>
  <c r="M102" i="18"/>
  <c r="M103" i="18"/>
  <c r="M104" i="18"/>
  <c r="M105" i="18"/>
  <c r="M106" i="18"/>
  <c r="M107" i="18"/>
  <c r="M108" i="18"/>
  <c r="M109" i="18"/>
  <c r="M110" i="18"/>
  <c r="M111" i="18"/>
  <c r="M112" i="18"/>
  <c r="M113" i="18"/>
  <c r="M114" i="18"/>
  <c r="M115" i="18"/>
  <c r="M116" i="18"/>
  <c r="M117" i="18"/>
  <c r="M118" i="18"/>
  <c r="M119" i="18"/>
  <c r="M120" i="18"/>
  <c r="M121" i="18"/>
  <c r="M122" i="18"/>
  <c r="M123" i="18"/>
  <c r="M124" i="18"/>
  <c r="M125" i="18"/>
  <c r="M126" i="18"/>
  <c r="M127" i="18"/>
  <c r="M128" i="18"/>
  <c r="M129" i="18"/>
  <c r="M130" i="18"/>
  <c r="M131" i="18"/>
  <c r="M132" i="18"/>
  <c r="M133" i="18"/>
  <c r="M134" i="18"/>
  <c r="M135" i="18"/>
  <c r="M136" i="18"/>
  <c r="M137" i="18"/>
  <c r="M138" i="18"/>
  <c r="M139" i="18"/>
  <c r="M140" i="18"/>
  <c r="M141" i="18"/>
  <c r="M142" i="18"/>
  <c r="M143" i="18"/>
  <c r="M144" i="18"/>
  <c r="M145" i="18"/>
  <c r="M146" i="18"/>
  <c r="M147" i="18"/>
  <c r="M148" i="18"/>
  <c r="M149" i="18"/>
  <c r="M150" i="18"/>
  <c r="M151" i="18"/>
  <c r="M152" i="18"/>
  <c r="M153" i="18"/>
  <c r="M154" i="18"/>
  <c r="M155" i="18"/>
  <c r="M156" i="18"/>
  <c r="M157" i="18"/>
  <c r="M158" i="18"/>
  <c r="M159" i="18"/>
  <c r="M160" i="18"/>
  <c r="M161" i="18"/>
  <c r="M162" i="18"/>
  <c r="M163" i="18"/>
  <c r="M164" i="18"/>
  <c r="M165" i="18"/>
  <c r="M166" i="18"/>
  <c r="M167" i="18"/>
  <c r="M168" i="18"/>
  <c r="M169" i="18"/>
  <c r="M170" i="18"/>
  <c r="M171" i="18"/>
  <c r="M172" i="18"/>
  <c r="M173" i="18"/>
  <c r="M174" i="18"/>
  <c r="M175" i="18"/>
  <c r="M176" i="18"/>
  <c r="M177" i="18"/>
  <c r="M178" i="18"/>
  <c r="M179" i="18"/>
  <c r="M180" i="18"/>
  <c r="M181" i="18"/>
  <c r="M182" i="18"/>
  <c r="M183" i="18"/>
  <c r="M184" i="18"/>
  <c r="M185" i="18"/>
  <c r="M186" i="18"/>
  <c r="M187" i="18"/>
  <c r="M188" i="18"/>
  <c r="M189" i="18"/>
  <c r="M190" i="18"/>
  <c r="M191" i="18"/>
  <c r="M192" i="18"/>
  <c r="M193" i="18"/>
  <c r="M194" i="18"/>
  <c r="M195" i="18"/>
  <c r="M196" i="18"/>
  <c r="M197" i="18"/>
  <c r="M198" i="18"/>
  <c r="M199" i="18"/>
  <c r="M200" i="18"/>
  <c r="M201" i="18"/>
  <c r="M202" i="18"/>
  <c r="M203" i="18"/>
  <c r="M204" i="18"/>
  <c r="M205" i="18"/>
  <c r="M206" i="18"/>
  <c r="M207" i="18"/>
  <c r="M208" i="18"/>
  <c r="M209" i="18"/>
  <c r="M210" i="18"/>
  <c r="M211" i="18"/>
  <c r="M212" i="18"/>
  <c r="M213" i="18"/>
  <c r="M214" i="18"/>
  <c r="M215" i="18"/>
  <c r="M216" i="18"/>
  <c r="M217" i="18"/>
  <c r="M218" i="18"/>
  <c r="M219" i="18"/>
  <c r="M220" i="18"/>
  <c r="M221" i="18"/>
  <c r="M222" i="18"/>
  <c r="M223" i="18"/>
  <c r="M224" i="18"/>
  <c r="M225" i="18"/>
  <c r="M226" i="18"/>
  <c r="M227" i="18"/>
  <c r="M228" i="18"/>
  <c r="M229" i="18"/>
  <c r="M230" i="18"/>
  <c r="M231" i="18"/>
  <c r="M232" i="18"/>
  <c r="M233" i="18"/>
  <c r="M234" i="18"/>
  <c r="M235" i="18"/>
  <c r="M236" i="18"/>
  <c r="M237" i="18"/>
  <c r="M238" i="18"/>
  <c r="M239" i="18"/>
  <c r="M240" i="18"/>
  <c r="M241" i="18"/>
  <c r="M242" i="18"/>
  <c r="M243" i="18"/>
  <c r="M244" i="18"/>
  <c r="M245" i="18"/>
  <c r="M246" i="18"/>
  <c r="M247" i="18"/>
  <c r="M248" i="18"/>
  <c r="M249" i="18"/>
  <c r="M250" i="18"/>
  <c r="M251" i="18"/>
  <c r="M252" i="18"/>
  <c r="M253" i="18"/>
  <c r="M254" i="18"/>
  <c r="M255" i="18"/>
  <c r="M256" i="18"/>
  <c r="M257" i="18"/>
  <c r="M258" i="18"/>
  <c r="M259" i="18"/>
  <c r="M260" i="18"/>
  <c r="M261" i="18"/>
  <c r="M262" i="18"/>
  <c r="M263" i="18"/>
  <c r="M264" i="18"/>
  <c r="M265" i="18"/>
  <c r="M266" i="18"/>
  <c r="Q18" i="18"/>
  <c r="Q19" i="18"/>
  <c r="Q20" i="18"/>
  <c r="Q21" i="18"/>
  <c r="Q22" i="18"/>
  <c r="Q23" i="18"/>
  <c r="Q24" i="18"/>
  <c r="Q25" i="18"/>
  <c r="Q26" i="18"/>
  <c r="Q27" i="18"/>
  <c r="Q28" i="18"/>
  <c r="Q29" i="18"/>
  <c r="Q30" i="18"/>
  <c r="Q31" i="18"/>
  <c r="Q32" i="18"/>
  <c r="Q33" i="18"/>
  <c r="Q34" i="18"/>
  <c r="Q35" i="18"/>
  <c r="Q36" i="18"/>
  <c r="Q37" i="18"/>
  <c r="Q38" i="18"/>
  <c r="Q39" i="18"/>
  <c r="Q40" i="18"/>
  <c r="Q41" i="18"/>
  <c r="Q42" i="18"/>
  <c r="Q43" i="18"/>
  <c r="Q44" i="18"/>
  <c r="Q45" i="18"/>
  <c r="Q46" i="18"/>
  <c r="Q47" i="18"/>
  <c r="Q48" i="18"/>
  <c r="Q49" i="18"/>
  <c r="Q50" i="18"/>
  <c r="Q51" i="18"/>
  <c r="Q52" i="18"/>
  <c r="Q53" i="18"/>
  <c r="Q54" i="18"/>
  <c r="Q55" i="18"/>
  <c r="Q56" i="18"/>
  <c r="Q57" i="18"/>
  <c r="Q58" i="18"/>
  <c r="Q59" i="18"/>
  <c r="Q60" i="18"/>
  <c r="Q61" i="18"/>
  <c r="Q62" i="18"/>
  <c r="N68" i="18"/>
  <c r="N69" i="18"/>
  <c r="N70" i="18"/>
  <c r="N71" i="18"/>
  <c r="N72" i="18"/>
  <c r="N73" i="18"/>
  <c r="N74" i="18"/>
  <c r="N75" i="18"/>
  <c r="N76" i="18"/>
  <c r="N77" i="18"/>
  <c r="N78" i="18"/>
  <c r="N79" i="18"/>
  <c r="N80" i="18"/>
  <c r="N81" i="18"/>
  <c r="N82" i="18"/>
  <c r="N83" i="18"/>
  <c r="N84" i="18"/>
  <c r="N85" i="18"/>
  <c r="N86" i="18"/>
  <c r="N87" i="18"/>
  <c r="N88" i="18"/>
  <c r="N89" i="18"/>
  <c r="N90" i="18"/>
  <c r="N91" i="18"/>
  <c r="N92" i="18"/>
  <c r="N93" i="18"/>
  <c r="N94" i="18"/>
  <c r="N95" i="18"/>
  <c r="N96" i="18"/>
  <c r="N97" i="18"/>
  <c r="N98" i="18"/>
  <c r="N99" i="18"/>
  <c r="N100" i="18"/>
  <c r="N101" i="18"/>
  <c r="N102" i="18"/>
  <c r="N103" i="18"/>
  <c r="N104" i="18"/>
  <c r="N105" i="18"/>
  <c r="N106" i="18"/>
  <c r="N107" i="18"/>
  <c r="N108" i="18"/>
  <c r="N109" i="18"/>
  <c r="N110" i="18"/>
  <c r="N111" i="18"/>
  <c r="N112" i="18"/>
  <c r="N113" i="18"/>
  <c r="N114" i="18"/>
  <c r="N115" i="18"/>
  <c r="N116" i="18"/>
  <c r="N117" i="18"/>
  <c r="N118" i="18"/>
  <c r="N119" i="18"/>
  <c r="N120" i="18"/>
  <c r="N121" i="18"/>
  <c r="N122" i="18"/>
  <c r="N123" i="18"/>
  <c r="N124" i="18"/>
  <c r="N125" i="18"/>
  <c r="N126" i="18"/>
  <c r="N127" i="18"/>
  <c r="N128" i="18"/>
  <c r="N129" i="18"/>
  <c r="N130" i="18"/>
  <c r="N131" i="18"/>
  <c r="N132" i="18"/>
  <c r="N133" i="18"/>
  <c r="N134" i="18"/>
  <c r="N135" i="18"/>
  <c r="N136" i="18"/>
  <c r="N137" i="18"/>
  <c r="N138" i="18"/>
  <c r="N139" i="18"/>
  <c r="N140" i="18"/>
  <c r="N141" i="18"/>
  <c r="N142" i="18"/>
  <c r="N143" i="18"/>
  <c r="N144" i="18"/>
  <c r="N145" i="18"/>
  <c r="N146" i="18"/>
  <c r="N147" i="18"/>
  <c r="N148" i="18"/>
  <c r="N149" i="18"/>
  <c r="N150" i="18"/>
  <c r="N151" i="18"/>
  <c r="N152" i="18"/>
  <c r="N153" i="18"/>
  <c r="N154" i="18"/>
  <c r="N155" i="18"/>
  <c r="N156" i="18"/>
  <c r="N157" i="18"/>
  <c r="N158" i="18"/>
  <c r="N159" i="18"/>
  <c r="N160" i="18"/>
  <c r="N161" i="18"/>
  <c r="N162" i="18"/>
  <c r="N163" i="18"/>
  <c r="N164" i="18"/>
  <c r="N165" i="18"/>
  <c r="N166" i="18"/>
  <c r="N167" i="18"/>
  <c r="N168" i="18"/>
  <c r="N169" i="18"/>
  <c r="N170" i="18"/>
  <c r="N171" i="18"/>
  <c r="N172" i="18"/>
  <c r="N173" i="18"/>
  <c r="N174" i="18"/>
  <c r="N175" i="18"/>
  <c r="N176" i="18"/>
  <c r="N177" i="18"/>
  <c r="N178" i="18"/>
  <c r="N179" i="18"/>
  <c r="N180" i="18"/>
  <c r="N181" i="18"/>
  <c r="N182" i="18"/>
  <c r="N183" i="18"/>
  <c r="N184" i="18"/>
  <c r="N185" i="18"/>
  <c r="N16" i="18" s="1"/>
  <c r="N186" i="18"/>
  <c r="N187" i="18"/>
  <c r="N188" i="18"/>
  <c r="N189" i="18"/>
  <c r="N190" i="18"/>
  <c r="N191" i="18"/>
  <c r="N192" i="18"/>
  <c r="N193" i="18"/>
  <c r="N194" i="18"/>
  <c r="N195" i="18"/>
  <c r="N196" i="18"/>
  <c r="N197" i="18"/>
  <c r="N198" i="18"/>
  <c r="N199" i="18"/>
  <c r="N200" i="18"/>
  <c r="N201" i="18"/>
  <c r="N202" i="18"/>
  <c r="N203" i="18"/>
  <c r="N204" i="18"/>
  <c r="N205" i="18"/>
  <c r="N206" i="18"/>
  <c r="N207" i="18"/>
  <c r="N208" i="18"/>
  <c r="N209" i="18"/>
  <c r="N210" i="18"/>
  <c r="N211" i="18"/>
  <c r="N212" i="18"/>
  <c r="N213" i="18"/>
  <c r="N214" i="18"/>
  <c r="N215" i="18"/>
  <c r="N216" i="18"/>
  <c r="N217" i="18"/>
  <c r="N218" i="18"/>
  <c r="N219" i="18"/>
  <c r="N220" i="18"/>
  <c r="N221" i="18"/>
  <c r="N222" i="18"/>
  <c r="N223" i="18"/>
  <c r="N224" i="18"/>
  <c r="N225" i="18"/>
  <c r="N226" i="18"/>
  <c r="N227" i="18"/>
  <c r="N228" i="18"/>
  <c r="N229" i="18"/>
  <c r="N230" i="18"/>
  <c r="N231" i="18"/>
  <c r="N232" i="18"/>
  <c r="N233" i="18"/>
  <c r="N234" i="18"/>
  <c r="N235" i="18"/>
  <c r="N236" i="18"/>
  <c r="N237" i="18"/>
  <c r="N238" i="18"/>
  <c r="N239" i="18"/>
  <c r="N240" i="18"/>
  <c r="N241" i="18"/>
  <c r="N242" i="18"/>
  <c r="N243" i="18"/>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M8" i="18"/>
  <c r="Q68" i="18"/>
  <c r="Q69" i="18"/>
  <c r="Q70" i="18"/>
  <c r="Q71" i="18"/>
  <c r="Q72" i="18"/>
  <c r="Q73" i="18"/>
  <c r="Q74" i="18"/>
  <c r="Q75" i="18"/>
  <c r="Q76" i="18"/>
  <c r="Q77" i="18"/>
  <c r="Q78" i="18"/>
  <c r="Q79" i="18"/>
  <c r="Q80" i="18"/>
  <c r="Q81" i="18"/>
  <c r="Q82" i="18"/>
  <c r="Q83" i="18"/>
  <c r="Q84" i="18"/>
  <c r="Q85" i="18"/>
  <c r="Q86" i="18"/>
  <c r="Q87" i="18"/>
  <c r="Q88" i="18"/>
  <c r="Q89" i="18"/>
  <c r="Q90" i="18"/>
  <c r="Q91" i="18"/>
  <c r="Q92" i="18"/>
  <c r="Q93" i="18"/>
  <c r="Q94" i="18"/>
  <c r="Q95" i="18"/>
  <c r="Q96" i="18"/>
  <c r="Q97" i="18"/>
  <c r="Q98" i="18"/>
  <c r="Q99" i="18"/>
  <c r="Q100" i="18"/>
  <c r="Q101" i="18"/>
  <c r="Q102" i="18"/>
  <c r="Q103" i="18"/>
  <c r="Q104" i="18"/>
  <c r="Q105" i="18"/>
  <c r="Q106" i="18"/>
  <c r="Q107" i="18"/>
  <c r="Q108" i="18"/>
  <c r="Q109" i="18"/>
  <c r="Q110" i="18"/>
  <c r="Q111" i="18"/>
  <c r="Q112" i="18"/>
  <c r="Q113" i="18"/>
  <c r="Q114" i="18"/>
  <c r="Q115" i="18"/>
  <c r="Q116" i="18"/>
  <c r="Q117" i="18"/>
  <c r="Q118" i="18"/>
  <c r="Q119" i="18"/>
  <c r="Q120" i="18"/>
  <c r="Q121" i="18"/>
  <c r="Q122" i="18"/>
  <c r="Q123" i="18"/>
  <c r="Q124" i="18"/>
  <c r="Q125" i="18"/>
  <c r="Q126" i="18"/>
  <c r="Q127" i="18"/>
  <c r="Q128" i="18"/>
  <c r="Q129" i="18"/>
  <c r="Q130" i="18"/>
  <c r="Q131" i="18"/>
  <c r="Q132" i="18"/>
  <c r="Q133" i="18"/>
  <c r="Q134" i="18"/>
  <c r="Q135" i="18"/>
  <c r="Q136" i="18"/>
  <c r="Q137" i="18"/>
  <c r="Q138" i="18"/>
  <c r="Q139" i="18"/>
  <c r="Q140" i="18"/>
  <c r="Q141" i="18"/>
  <c r="Q142" i="18"/>
  <c r="Q143" i="18"/>
  <c r="Q144" i="18"/>
  <c r="Q145" i="18"/>
  <c r="Q146" i="18"/>
  <c r="Q147" i="18"/>
  <c r="Q148" i="18"/>
  <c r="Q149" i="18"/>
  <c r="Q150" i="18"/>
  <c r="Q151" i="18"/>
  <c r="Q152" i="18"/>
  <c r="Q153" i="18"/>
  <c r="Q154" i="18"/>
  <c r="Q155" i="18"/>
  <c r="Q156" i="18"/>
  <c r="Q157" i="18"/>
  <c r="Q158" i="18"/>
  <c r="Q159" i="18"/>
  <c r="Q160" i="18"/>
  <c r="Q161" i="18"/>
  <c r="Q162" i="18"/>
  <c r="Q163" i="18"/>
  <c r="Q164" i="18"/>
  <c r="Q165" i="18"/>
  <c r="Q166" i="18"/>
  <c r="Q167" i="18"/>
  <c r="Q168" i="18"/>
  <c r="Q169" i="18"/>
  <c r="Q170" i="18"/>
  <c r="Q171" i="18"/>
  <c r="Q172" i="18"/>
  <c r="Q173" i="18"/>
  <c r="Q174" i="18"/>
  <c r="Q175" i="18"/>
  <c r="Q176" i="18"/>
  <c r="Q177" i="18"/>
  <c r="Q178" i="18"/>
  <c r="Q179" i="18"/>
  <c r="Q180" i="18"/>
  <c r="Q181" i="18"/>
  <c r="Q182" i="18"/>
  <c r="Q183" i="18"/>
  <c r="Q184" i="18"/>
  <c r="Q185" i="18"/>
  <c r="Q186" i="18"/>
  <c r="Q187" i="18"/>
  <c r="Q188" i="18"/>
  <c r="Q189" i="18"/>
  <c r="Q190" i="18"/>
  <c r="Q191" i="18"/>
  <c r="Q192" i="18"/>
  <c r="Q193" i="18"/>
  <c r="Q194" i="18"/>
  <c r="Q195" i="18"/>
  <c r="Q196" i="18"/>
  <c r="Q197" i="18"/>
  <c r="Q198" i="18"/>
  <c r="Q199" i="18"/>
  <c r="Q200" i="18"/>
  <c r="Q201" i="18"/>
  <c r="Q202" i="18"/>
  <c r="Q203" i="18"/>
  <c r="Q204" i="18"/>
  <c r="Q205" i="18"/>
  <c r="Q206" i="18"/>
  <c r="Q207" i="18"/>
  <c r="Q208" i="18"/>
  <c r="Q209" i="18"/>
  <c r="Q210" i="18"/>
  <c r="Q211" i="18"/>
  <c r="Q212" i="18"/>
  <c r="Q213" i="18"/>
  <c r="Q214" i="18"/>
  <c r="Q215" i="18"/>
  <c r="Q216" i="18"/>
  <c r="Q217" i="18"/>
  <c r="Q218" i="18"/>
  <c r="Q219" i="18"/>
  <c r="Q220" i="18"/>
  <c r="Q221" i="18"/>
  <c r="Q222" i="18"/>
  <c r="Q223" i="18"/>
  <c r="Q224" i="18"/>
  <c r="Q225" i="18"/>
  <c r="Q226" i="18"/>
  <c r="Q227" i="18"/>
  <c r="Q228" i="18"/>
  <c r="Q229" i="18"/>
  <c r="Q230" i="18"/>
  <c r="Q231" i="18"/>
  <c r="Q232" i="18"/>
  <c r="Q233" i="18"/>
  <c r="Q234" i="18"/>
  <c r="Q235" i="18"/>
  <c r="Q236" i="18"/>
  <c r="Q237" i="18"/>
  <c r="Q238" i="18"/>
  <c r="Q239" i="18"/>
  <c r="Q240" i="18"/>
  <c r="Q241" i="18"/>
  <c r="Q242" i="18"/>
  <c r="Q243" i="18"/>
  <c r="Q244" i="18"/>
  <c r="Q245" i="18"/>
  <c r="Q246" i="18"/>
  <c r="Q247" i="18"/>
  <c r="Q248" i="18"/>
  <c r="Q249" i="18"/>
  <c r="Q250" i="18"/>
  <c r="Q251" i="18"/>
  <c r="Q252" i="18"/>
  <c r="Q253" i="18"/>
  <c r="Q254" i="18"/>
  <c r="Q255" i="18"/>
  <c r="Q256" i="18"/>
  <c r="Q257" i="18"/>
  <c r="Q258" i="18"/>
  <c r="Q259" i="18"/>
  <c r="Q260" i="18"/>
  <c r="Q261" i="18"/>
  <c r="Q262" i="18"/>
  <c r="Q263" i="18"/>
  <c r="Q264" i="18"/>
  <c r="Q265" i="18"/>
  <c r="Q266" i="18"/>
  <c r="L267" i="18"/>
  <c r="L13" i="18"/>
  <c r="N67" i="18"/>
  <c r="Q17" i="18" l="1"/>
  <c r="Q16" i="18"/>
  <c r="Q15" i="18"/>
  <c r="N17" i="18"/>
  <c r="N15" i="18"/>
  <c r="N14" i="18"/>
  <c r="Q14" i="18"/>
  <c r="N267" i="18"/>
  <c r="N13" i="18"/>
  <c r="C2" i="3" l="1"/>
  <c r="C3" i="3" l="1"/>
  <c r="M67" i="18" l="1"/>
  <c r="N270" i="18"/>
  <c r="P218" i="18" l="1"/>
  <c r="P74" i="18"/>
  <c r="P145" i="18"/>
  <c r="P204" i="18"/>
  <c r="P263" i="18"/>
  <c r="P119" i="18"/>
  <c r="P190" i="18"/>
  <c r="P261" i="18"/>
  <c r="P117" i="18"/>
  <c r="P188" i="18"/>
  <c r="P111" i="18"/>
  <c r="P127" i="18"/>
  <c r="P210" i="18"/>
  <c r="P219" i="18"/>
  <c r="P149" i="18"/>
  <c r="P208" i="18"/>
  <c r="P255" i="18"/>
  <c r="P206" i="18"/>
  <c r="P195" i="18"/>
  <c r="P133" i="18"/>
  <c r="P192" i="18"/>
  <c r="P251" i="18"/>
  <c r="P107" i="18"/>
  <c r="P178" i="18"/>
  <c r="P249" i="18"/>
  <c r="P105" i="18"/>
  <c r="P176" i="18"/>
  <c r="P259" i="18"/>
  <c r="P115" i="18"/>
  <c r="P198" i="18"/>
  <c r="P147" i="18"/>
  <c r="P137" i="18"/>
  <c r="P196" i="18"/>
  <c r="P171" i="18"/>
  <c r="P194" i="18"/>
  <c r="P265" i="18"/>
  <c r="P121" i="18"/>
  <c r="P180" i="18"/>
  <c r="P239" i="18"/>
  <c r="P95" i="18"/>
  <c r="P166" i="18"/>
  <c r="P237" i="18"/>
  <c r="P93" i="18"/>
  <c r="P164" i="18"/>
  <c r="P247" i="18"/>
  <c r="P103" i="18"/>
  <c r="P186" i="18"/>
  <c r="P87" i="18"/>
  <c r="P125" i="18"/>
  <c r="P184" i="18"/>
  <c r="P99" i="18"/>
  <c r="P182" i="18"/>
  <c r="P253" i="18"/>
  <c r="P109" i="18"/>
  <c r="P168" i="18"/>
  <c r="P227" i="18"/>
  <c r="P83" i="18"/>
  <c r="P154" i="18"/>
  <c r="P225" i="18"/>
  <c r="P81" i="18"/>
  <c r="P152" i="18"/>
  <c r="P235" i="18"/>
  <c r="P91" i="18"/>
  <c r="P174" i="18"/>
  <c r="P257" i="18"/>
  <c r="P113" i="18"/>
  <c r="P172" i="18"/>
  <c r="P170" i="18"/>
  <c r="P241" i="18"/>
  <c r="P97" i="18"/>
  <c r="P156" i="18"/>
  <c r="P215" i="18"/>
  <c r="P71" i="18"/>
  <c r="P142" i="18"/>
  <c r="P213" i="18"/>
  <c r="P69" i="18"/>
  <c r="P140" i="18"/>
  <c r="P223" i="18"/>
  <c r="P79" i="18"/>
  <c r="P162" i="18"/>
  <c r="P245" i="18"/>
  <c r="P101" i="18"/>
  <c r="P160" i="18"/>
  <c r="P153" i="18"/>
  <c r="P246" i="18"/>
  <c r="P100" i="18"/>
  <c r="P228" i="18"/>
  <c r="P70" i="18"/>
  <c r="P68" i="18"/>
  <c r="P173" i="18"/>
  <c r="P86" i="18"/>
  <c r="P131" i="18"/>
  <c r="P200" i="18"/>
  <c r="P78" i="18"/>
  <c r="P158" i="18"/>
  <c r="P229" i="18"/>
  <c r="P85" i="18"/>
  <c r="P144" i="18"/>
  <c r="P203" i="18"/>
  <c r="P183" i="18"/>
  <c r="P130" i="18"/>
  <c r="P201" i="18"/>
  <c r="P135" i="18"/>
  <c r="P128" i="18"/>
  <c r="P211" i="18"/>
  <c r="P243" i="18"/>
  <c r="P150" i="18"/>
  <c r="P233" i="18"/>
  <c r="P89" i="18"/>
  <c r="P148" i="18"/>
  <c r="P207" i="18"/>
  <c r="P122" i="18"/>
  <c r="P252" i="18"/>
  <c r="P238" i="18"/>
  <c r="P236" i="18"/>
  <c r="P258" i="18"/>
  <c r="P112" i="18"/>
  <c r="P110" i="18"/>
  <c r="P240" i="18"/>
  <c r="P226" i="18"/>
  <c r="P80" i="18"/>
  <c r="P185" i="18"/>
  <c r="P242" i="18"/>
  <c r="P143" i="18"/>
  <c r="P212" i="18"/>
  <c r="P90" i="18"/>
  <c r="P230" i="18"/>
  <c r="P72" i="18"/>
  <c r="P129" i="18"/>
  <c r="P222" i="18"/>
  <c r="P76" i="18"/>
  <c r="P146" i="18"/>
  <c r="P217" i="18"/>
  <c r="P73" i="18"/>
  <c r="P132" i="18"/>
  <c r="P191" i="18"/>
  <c r="P262" i="18"/>
  <c r="P118" i="18"/>
  <c r="P189" i="18"/>
  <c r="P260" i="18"/>
  <c r="P116" i="18"/>
  <c r="P199" i="18"/>
  <c r="P123" i="18"/>
  <c r="P138" i="18"/>
  <c r="P221" i="18"/>
  <c r="P77" i="18"/>
  <c r="P136" i="18"/>
  <c r="P209" i="18"/>
  <c r="P266" i="18"/>
  <c r="P108" i="18"/>
  <c r="P94" i="18"/>
  <c r="P92" i="18"/>
  <c r="P114" i="18"/>
  <c r="P256" i="18"/>
  <c r="P254" i="18"/>
  <c r="P96" i="18"/>
  <c r="P82" i="18"/>
  <c r="P163" i="18"/>
  <c r="P244" i="18"/>
  <c r="P98" i="18"/>
  <c r="P84" i="18"/>
  <c r="P141" i="18"/>
  <c r="P234" i="18"/>
  <c r="P88" i="18"/>
  <c r="P216" i="18"/>
  <c r="P202" i="18"/>
  <c r="P231" i="18"/>
  <c r="P161" i="18"/>
  <c r="P134" i="18"/>
  <c r="P205" i="18"/>
  <c r="P264" i="18"/>
  <c r="P120" i="18"/>
  <c r="P179" i="18"/>
  <c r="P250" i="18"/>
  <c r="P106" i="18"/>
  <c r="P177" i="18"/>
  <c r="P248" i="18"/>
  <c r="P104" i="18"/>
  <c r="P187" i="18"/>
  <c r="P75" i="18"/>
  <c r="P126" i="18"/>
  <c r="P124" i="18"/>
  <c r="P193" i="18"/>
  <c r="P167" i="18"/>
  <c r="P165" i="18"/>
  <c r="P175" i="18"/>
  <c r="P197" i="18"/>
  <c r="P181" i="18"/>
  <c r="P155" i="18"/>
  <c r="P224" i="18"/>
  <c r="P102" i="18"/>
  <c r="P169" i="18"/>
  <c r="P214" i="18"/>
  <c r="P151" i="18"/>
  <c r="P232" i="18"/>
  <c r="P157" i="18"/>
  <c r="P159" i="18"/>
  <c r="P139" i="18"/>
  <c r="P220" i="18"/>
  <c r="P67" i="18"/>
  <c r="Q67" i="18" s="1"/>
  <c r="N271" i="18"/>
  <c r="N272" i="18" s="1"/>
  <c r="Q267" i="18" l="1"/>
  <c r="Q13" i="18"/>
  <c r="N274" i="18"/>
  <c r="N276" i="18" l="1"/>
  <c r="C4" i="3"/>
</calcChain>
</file>

<file path=xl/sharedStrings.xml><?xml version="1.0" encoding="utf-8"?>
<sst xmlns="http://schemas.openxmlformats.org/spreadsheetml/2006/main" count="225" uniqueCount="159">
  <si>
    <t>Secondment</t>
  </si>
  <si>
    <t>Resource Types</t>
  </si>
  <si>
    <r>
      <rPr>
        <b/>
        <sz val="14"/>
        <color theme="1"/>
        <rFont val="Calibri"/>
        <family val="2"/>
        <scheme val="minor"/>
      </rPr>
      <t>Daily rate</t>
    </r>
    <r>
      <rPr>
        <sz val="14"/>
        <color theme="1"/>
        <rFont val="Calibri"/>
        <family val="2"/>
        <scheme val="minor"/>
      </rPr>
      <t xml:space="preserve"> </t>
    </r>
    <r>
      <rPr>
        <sz val="11"/>
        <color theme="1"/>
        <rFont val="Calibri"/>
        <family val="2"/>
        <scheme val="minor"/>
      </rPr>
      <t xml:space="preserve">(ex GST) </t>
    </r>
  </si>
  <si>
    <t>Name</t>
  </si>
  <si>
    <t>Role</t>
  </si>
  <si>
    <t>Signature</t>
  </si>
  <si>
    <t>Date</t>
  </si>
  <si>
    <t>Description</t>
  </si>
  <si>
    <t>Index</t>
  </si>
  <si>
    <t>Value</t>
  </si>
  <si>
    <t>Standardised NSW Government Role Type1</t>
  </si>
  <si>
    <t>Engagement Type</t>
  </si>
  <si>
    <t>Graduate/Analyst</t>
  </si>
  <si>
    <t>Professional / Consultant</t>
  </si>
  <si>
    <t>Senior Professional / Senior Consultant</t>
  </si>
  <si>
    <t>Associate / Manager</t>
  </si>
  <si>
    <t>Principal / Senior Manager</t>
  </si>
  <si>
    <t>Senior Principal / Director</t>
  </si>
  <si>
    <t>Executive/ Partner</t>
  </si>
  <si>
    <t>Pricing Model</t>
  </si>
  <si>
    <t>Program and Project Management</t>
  </si>
  <si>
    <t>Project Governance</t>
  </si>
  <si>
    <t>Service Strategy and Planning</t>
  </si>
  <si>
    <t>Graduate / Analyst</t>
  </si>
  <si>
    <t>Performs data gathering and analysis with technical skills. Low level of industry knowledge.  Works under supervision by more senior team members.</t>
  </si>
  <si>
    <t>0-2</t>
  </si>
  <si>
    <t>Higher level technical skills, broader experience base, business process &amp; industry knowledge.  Requires limited supervision and may lead analyst/ graduate.</t>
  </si>
  <si>
    <t>Junior management level, specialist technical and subject matter expertise; leads more complex engagements and manages assignment schedules and resource allocation. Ability to lead at client meetings and choose an appropriate solution in responding to a client’s needs.  Authors proposals and pitches.</t>
  </si>
  <si>
    <t>8+</t>
  </si>
  <si>
    <t xml:space="preserve">Senior employee with significant specialist expertise and team leadership capabilities. Practice lead with project management, consulting and facilitation skills and high quality written comms skills including proposals, reports, contractual letters and project plans.   </t>
  </si>
  <si>
    <t>10+</t>
  </si>
  <si>
    <t>15+</t>
  </si>
  <si>
    <t>Alternately: SME / Domain expert with deep technical skills but limited leadership responsibility</t>
  </si>
  <si>
    <t>Senior Management member and highly experienced practitioner with a broad range of experience within the industry. Provides strategic advice and manages overall commercial strategy. Manages senior client relationships at a strategic level.</t>
  </si>
  <si>
    <t>Resource type</t>
  </si>
  <si>
    <t>IA Service Type</t>
  </si>
  <si>
    <t>Yes</t>
  </si>
  <si>
    <t>No</t>
  </si>
  <si>
    <t>Rate after Discounts</t>
  </si>
  <si>
    <t>Total</t>
  </si>
  <si>
    <t>Discounts</t>
  </si>
  <si>
    <t>Total secondment Discount</t>
  </si>
  <si>
    <t>Total Contract Size Discount</t>
  </si>
  <si>
    <t>Contract Size</t>
  </si>
  <si>
    <t>Secondment Discount</t>
  </si>
  <si>
    <r>
      <t>Contract Size discount structure (%) for above</t>
    </r>
    <r>
      <rPr>
        <b/>
        <sz val="12"/>
        <rFont val="Calibri"/>
        <family val="2"/>
        <scheme val="minor"/>
      </rPr>
      <t xml:space="preserve"> $5M </t>
    </r>
  </si>
  <si>
    <t>&gt; 25%</t>
  </si>
  <si>
    <t>What do the highlighted colours in the cells mean:</t>
  </si>
  <si>
    <t>Architecture</t>
  </si>
  <si>
    <t>Supplier sign-off</t>
  </si>
  <si>
    <t>2-4</t>
  </si>
  <si>
    <t>4-8</t>
  </si>
  <si>
    <t>Establishes program/project leadership and executes program/project plans, monitoring and controlling the development of the program/project according to Cost Management plans and Stakeholders and Communication Management plans. The service also includes project initiation, contract management and administration and peer review assessment.</t>
  </si>
  <si>
    <t>Infrastructure Advisory Standard Commercial Framework Pricing Template</t>
  </si>
  <si>
    <t>Daily Rate Legend - comparison with the recommended IA SCF (% above IA SCF)</t>
  </si>
  <si>
    <t>Organisation Name</t>
  </si>
  <si>
    <t>ABN</t>
  </si>
  <si>
    <t>Assumptions/Comments</t>
  </si>
  <si>
    <t>Optional Field 2</t>
  </si>
  <si>
    <t>Optional Field 3</t>
  </si>
  <si>
    <t>Hidden cells (optional fields) -&gt;</t>
  </si>
  <si>
    <t>&lt;= 10%</t>
  </si>
  <si>
    <t>RFT ID</t>
  </si>
  <si>
    <t>Project Stage</t>
  </si>
  <si>
    <r>
      <rPr>
        <b/>
        <sz val="11"/>
        <color theme="1"/>
        <rFont val="Calibri"/>
        <family val="2"/>
        <scheme val="minor"/>
      </rPr>
      <t>Step 1.</t>
    </r>
    <r>
      <rPr>
        <sz val="11"/>
        <color theme="1"/>
        <rFont val="Calibri"/>
        <family val="2"/>
        <scheme val="minor"/>
      </rPr>
      <t xml:space="preserve"> Insert RFT ID</t>
    </r>
  </si>
  <si>
    <r>
      <rPr>
        <b/>
        <sz val="11"/>
        <color theme="1"/>
        <rFont val="Calibri"/>
        <family val="2"/>
        <scheme val="minor"/>
      </rPr>
      <t>Step 2.</t>
    </r>
    <r>
      <rPr>
        <sz val="11"/>
        <color theme="1"/>
        <rFont val="Calibri"/>
        <family val="2"/>
        <scheme val="minor"/>
      </rPr>
      <t xml:space="preserve"> Select the pricing model applicable to engagement type</t>
    </r>
  </si>
  <si>
    <r>
      <rPr>
        <b/>
        <sz val="11"/>
        <color theme="1"/>
        <rFont val="Calibri"/>
        <family val="2"/>
        <scheme val="minor"/>
      </rPr>
      <t>Step 3.</t>
    </r>
    <r>
      <rPr>
        <sz val="11"/>
        <color theme="1"/>
        <rFont val="Calibri"/>
        <family val="2"/>
        <scheme val="minor"/>
      </rPr>
      <t xml:space="preserve"> Enter estimated engagement start and end dates in the following format DD/MM/YYYY</t>
    </r>
  </si>
  <si>
    <t>To use this template, please follow these steps on tab 'S.1 Pricing &amp; Resource Mix':</t>
  </si>
  <si>
    <t>Minimum years of relevant experience guide</t>
  </si>
  <si>
    <r>
      <rPr>
        <b/>
        <sz val="14"/>
        <color theme="1"/>
        <rFont val="Calibri"/>
        <family val="2"/>
        <scheme val="minor"/>
      </rPr>
      <t>Duration</t>
    </r>
    <r>
      <rPr>
        <b/>
        <sz val="11"/>
        <color theme="1"/>
        <rFont val="Calibri"/>
        <family val="2"/>
        <scheme val="minor"/>
      </rPr>
      <t xml:space="preserve"> 
</t>
    </r>
    <r>
      <rPr>
        <sz val="8"/>
        <color theme="1"/>
        <rFont val="Calibri"/>
        <family val="2"/>
        <scheme val="minor"/>
      </rPr>
      <t>(working days)</t>
    </r>
  </si>
  <si>
    <t>Expenses details (optional)</t>
  </si>
  <si>
    <t>Estimated days (% of total project duration)</t>
  </si>
  <si>
    <r>
      <rPr>
        <b/>
        <sz val="12"/>
        <color theme="1"/>
        <rFont val="Calibri"/>
        <family val="2"/>
        <scheme val="minor"/>
      </rPr>
      <t xml:space="preserve">Total Discount $ </t>
    </r>
    <r>
      <rPr>
        <sz val="8"/>
        <color theme="1"/>
        <rFont val="Calibri"/>
        <family val="2"/>
        <scheme val="minor"/>
      </rPr>
      <t>(ex GST)</t>
    </r>
  </si>
  <si>
    <t>Stage Name</t>
  </si>
  <si>
    <t>Stage description / Key activities</t>
  </si>
  <si>
    <r>
      <rPr>
        <b/>
        <sz val="14"/>
        <color theme="1"/>
        <rFont val="Calibri"/>
        <family val="2"/>
        <scheme val="minor"/>
      </rPr>
      <t>Estimated days</t>
    </r>
    <r>
      <rPr>
        <sz val="12"/>
        <color theme="1"/>
        <rFont val="Calibri"/>
        <family val="2"/>
        <scheme val="minor"/>
      </rPr>
      <t xml:space="preserve">
</t>
    </r>
    <r>
      <rPr>
        <sz val="8"/>
        <color theme="1"/>
        <rFont val="Calibri"/>
        <family val="2"/>
        <scheme val="minor"/>
      </rPr>
      <t>(1 day = 8 hrs)</t>
    </r>
  </si>
  <si>
    <t>Stage duration (weeks)</t>
  </si>
  <si>
    <t>Project Stages</t>
  </si>
  <si>
    <t>Resources Breakdown</t>
  </si>
  <si>
    <r>
      <rPr>
        <b/>
        <sz val="11"/>
        <color theme="1"/>
        <rFont val="Calibri"/>
        <family val="2"/>
        <scheme val="minor"/>
      </rPr>
      <t>Step 5.</t>
    </r>
    <r>
      <rPr>
        <sz val="11"/>
        <color theme="1"/>
        <rFont val="Calibri"/>
        <family val="2"/>
        <scheme val="minor"/>
      </rPr>
      <t xml:space="preserve"> Provide resources information. Starting with project stage (dropdown from stages provided on step 4)</t>
    </r>
  </si>
  <si>
    <r>
      <rPr>
        <b/>
        <sz val="14"/>
        <color theme="1"/>
        <rFont val="Calibri"/>
        <family val="2"/>
        <scheme val="minor"/>
      </rPr>
      <t>Estimated resource days</t>
    </r>
    <r>
      <rPr>
        <sz val="12"/>
        <color theme="1"/>
        <rFont val="Calibri"/>
        <family val="2"/>
        <scheme val="minor"/>
      </rPr>
      <t xml:space="preserve">
</t>
    </r>
    <r>
      <rPr>
        <sz val="8"/>
        <color theme="1"/>
        <rFont val="Calibri"/>
        <family val="2"/>
        <scheme val="minor"/>
      </rPr>
      <t>(1 day = 8 hrs)</t>
    </r>
  </si>
  <si>
    <t xml:space="preserve">Field team leadership role, moderate level of technical and subject matter expertise. Further competencies include critical thinking and comms skills and ability to lead simple engagements  </t>
  </si>
  <si>
    <t>Management member and experienced practitioner within the industry. Provides strategic and technical advice and leads technical teams. Key in sales activity and client relationship management</t>
  </si>
  <si>
    <t>Consulatnt in Construction SCM10611</t>
  </si>
  <si>
    <t>Service Type</t>
  </si>
  <si>
    <t>Definitions</t>
  </si>
  <si>
    <t>Architecture Design and Advisory</t>
  </si>
  <si>
    <t>The consultant in this capability demonstrates specialised skill and experience to design new buildings and structures, refurbishment and interior fit out of existing buildings and adaptive reuse of heritage buildings. Technical services include site based master planning, concept design and feasibility, architectural documentation for construction, coordination of sub consultants. Key skills may also include architectural research, preparation of return briefs and strategic thinking. </t>
  </si>
  <si>
    <t>Management</t>
  </si>
  <si>
    <t>Project Control and Scheduling</t>
  </si>
  <si>
    <t>Monitors cost and schedules, including conducting lifecycle cost analysis, Critical Path Method analysis and scheduling. It reviews and monitors project activities, generates progress against planned reports and recommends actions to recover schedule or improve efficiency.  Contributes to planning and project management activities within a larger project or program. Includes peer review assessment.</t>
  </si>
  <si>
    <t>Service Strategy and Service Planning</t>
  </si>
  <si>
    <t>The consultant in this capability will demonstrate the ability to establish a strategic planning vision that can be actioned through strategic plans and government policy frameworks. Propose and test strategic planning scenarios that recognise current conditions and anticipate long term change. Identify services needs and performance outcomes to be delivered by single or multiple assets, by asset portfolios or through masterplans (includes master planning services) at a range of scales. Communicate with diverse stakeholders to develop strategic planning proposals. Undertake peer review assessment and research as required.</t>
  </si>
  <si>
    <t>Designs and establishes a framework for decision making in Infrastructure Programs and Projects. Includes approval pathways, quality assurance mechanisms, stakeholder management approaches, points of accountability. Includes executing processes to oversee program and project progress and providing peer review assessment.</t>
  </si>
  <si>
    <t>Design Management </t>
  </si>
  <si>
    <t>Manages the design process including planning and initiating a design, managing and controlling the design process to meet specifications, budget and time constraints. Contributes to planning and project management activities within a larger project or program. Includes peer review assessment.</t>
  </si>
  <si>
    <t>Project manager planning and delivery - health infrastructure​</t>
  </si>
  <si>
    <t>Project management​</t>
  </si>
  <si>
    <t>Architectural - General​</t>
  </si>
  <si>
    <t>Architecture Planning and Delivery - Health Infrastructure​</t>
  </si>
  <si>
    <t>Architectural</t>
  </si>
  <si>
    <r>
      <t>Project manager planning and delivery - health infrastructure</t>
    </r>
    <r>
      <rPr>
        <sz val="7"/>
        <color rgb="FF000000"/>
        <rFont val="Arial"/>
        <family val="2"/>
      </rPr>
      <t>​</t>
    </r>
  </si>
  <si>
    <t>CiC Work Category</t>
  </si>
  <si>
    <t>CiC Work Type</t>
  </si>
  <si>
    <r>
      <rPr>
        <b/>
        <sz val="11"/>
        <color theme="1"/>
        <rFont val="Calibri"/>
        <family val="2"/>
        <scheme val="minor"/>
      </rPr>
      <t>Step 6.</t>
    </r>
    <r>
      <rPr>
        <sz val="11"/>
        <color theme="1"/>
        <rFont val="Calibri"/>
        <family val="2"/>
        <scheme val="minor"/>
      </rPr>
      <t xml:space="preserve"> Select service type from the drop down menu in </t>
    </r>
    <r>
      <rPr>
        <b/>
        <sz val="11"/>
        <color theme="1"/>
        <rFont val="Calibri"/>
        <family val="2"/>
        <scheme val="minor"/>
      </rPr>
      <t>CiC Work Category</t>
    </r>
    <r>
      <rPr>
        <sz val="11"/>
        <color theme="1"/>
        <rFont val="Calibri"/>
        <family val="2"/>
        <scheme val="minor"/>
      </rPr>
      <t xml:space="preserve"> column</t>
    </r>
  </si>
  <si>
    <r>
      <rPr>
        <b/>
        <sz val="11"/>
        <color theme="1"/>
        <rFont val="Calibri"/>
        <family val="2"/>
        <scheme val="minor"/>
      </rPr>
      <t>Step 7.</t>
    </r>
    <r>
      <rPr>
        <sz val="11"/>
        <color theme="1"/>
        <rFont val="Calibri"/>
        <family val="2"/>
        <scheme val="minor"/>
      </rPr>
      <t xml:space="preserve"> Select service type from the drop down menu in </t>
    </r>
    <r>
      <rPr>
        <b/>
        <sz val="11"/>
        <color theme="1"/>
        <rFont val="Calibri"/>
        <family val="2"/>
        <scheme val="minor"/>
      </rPr>
      <t>CiC Work Type</t>
    </r>
    <r>
      <rPr>
        <sz val="11"/>
        <color theme="1"/>
        <rFont val="Calibri"/>
        <family val="2"/>
        <scheme val="minor"/>
      </rPr>
      <t xml:space="preserve"> column</t>
    </r>
  </si>
  <si>
    <r>
      <rPr>
        <b/>
        <sz val="11"/>
        <color theme="1"/>
        <rFont val="Calibri"/>
        <family val="2"/>
        <scheme val="minor"/>
      </rPr>
      <t>Step 8.</t>
    </r>
    <r>
      <rPr>
        <sz val="11"/>
        <color theme="1"/>
        <rFont val="Calibri"/>
        <family val="2"/>
        <scheme val="minor"/>
      </rPr>
      <t xml:space="preserve">  Select service type from the drop down menu in IA service type column. The IA service type column consist of services that are mapped to CiC services</t>
    </r>
  </si>
  <si>
    <r>
      <rPr>
        <b/>
        <sz val="11"/>
        <color theme="1"/>
        <rFont val="Calibri"/>
        <family val="2"/>
        <scheme val="minor"/>
      </rPr>
      <t>Step 4.</t>
    </r>
    <r>
      <rPr>
        <sz val="11"/>
        <color theme="1"/>
        <rFont val="Calibri"/>
        <family val="2"/>
        <scheme val="minor"/>
      </rPr>
      <t xml:space="preserve"> Provide project stages information: Project Stage, Stage Name, Optional Fields 1, 2 and 3 (unhide columns 'F' to 'H' by clicking on '+'), Stage description / Key activities, Stage duration (weeks)</t>
    </r>
  </si>
  <si>
    <r>
      <rPr>
        <b/>
        <sz val="11"/>
        <color theme="1"/>
        <rFont val="Calibri"/>
        <family val="2"/>
        <scheme val="minor"/>
      </rPr>
      <t>Step 10.</t>
    </r>
    <r>
      <rPr>
        <sz val="11"/>
        <color theme="1"/>
        <rFont val="Calibri"/>
        <family val="2"/>
        <scheme val="minor"/>
      </rPr>
      <t xml:space="preserve"> Select resource type from the drop down menu</t>
    </r>
  </si>
  <si>
    <r>
      <rPr>
        <b/>
        <sz val="11"/>
        <color theme="1"/>
        <rFont val="Calibri"/>
        <family val="2"/>
        <scheme val="minor"/>
      </rPr>
      <t>Step 11.</t>
    </r>
    <r>
      <rPr>
        <sz val="11"/>
        <color theme="1"/>
        <rFont val="Calibri"/>
        <family val="2"/>
        <scheme val="minor"/>
      </rPr>
      <t xml:space="preserve"> Select whether the resource is a secondment or not</t>
    </r>
  </si>
  <si>
    <r>
      <rPr>
        <b/>
        <sz val="11"/>
        <color theme="1"/>
        <rFont val="Calibri"/>
        <family val="2"/>
        <scheme val="minor"/>
      </rPr>
      <t>Step 12.</t>
    </r>
    <r>
      <rPr>
        <sz val="11"/>
        <color theme="1"/>
        <rFont val="Calibri"/>
        <family val="2"/>
        <scheme val="minor"/>
      </rPr>
      <t xml:space="preserve"> Provide the list of proposed resources daily rate and estimated working days. Please note that details of each individual resource will be in a separate line</t>
    </r>
  </si>
  <si>
    <r>
      <rPr>
        <b/>
        <sz val="11"/>
        <color theme="1"/>
        <rFont val="Calibri"/>
        <family val="2"/>
        <scheme val="minor"/>
      </rPr>
      <t>Step 14.</t>
    </r>
    <r>
      <rPr>
        <sz val="11"/>
        <color theme="1"/>
        <rFont val="Calibri"/>
        <family val="2"/>
        <scheme val="minor"/>
      </rPr>
      <t xml:space="preserve"> Provide discount rate as % for secondment and contract size, if applicable</t>
    </r>
  </si>
  <si>
    <r>
      <rPr>
        <b/>
        <sz val="11"/>
        <color theme="1"/>
        <rFont val="Calibri"/>
        <family val="2"/>
        <scheme val="minor"/>
      </rPr>
      <t xml:space="preserve">Step 16. </t>
    </r>
    <r>
      <rPr>
        <sz val="11"/>
        <color theme="1"/>
        <rFont val="Calibri"/>
        <family val="2"/>
        <scheme val="minor"/>
      </rPr>
      <t>Input assumptions/comments</t>
    </r>
  </si>
  <si>
    <r>
      <rPr>
        <b/>
        <sz val="11"/>
        <color theme="1"/>
        <rFont val="Calibri"/>
        <family val="2"/>
        <scheme val="minor"/>
      </rPr>
      <t xml:space="preserve">Step 17. </t>
    </r>
    <r>
      <rPr>
        <sz val="11"/>
        <color theme="1"/>
        <rFont val="Calibri"/>
        <family val="2"/>
        <scheme val="minor"/>
      </rPr>
      <t>Sign-off</t>
    </r>
  </si>
  <si>
    <t>1) This pricing template is customised for services procured under CiC Scheme 10611
2) Supplier to complete this template and attach resource level breakdown when submitting bid for a contract
3) The template has conditional formats that indicate bids compared with recommended infrastructure advisory standard commercial framework</t>
  </si>
  <si>
    <t>Design Management</t>
  </si>
  <si>
    <r>
      <rPr>
        <b/>
        <sz val="11"/>
        <color theme="1"/>
        <rFont val="Calibri"/>
        <family val="2"/>
        <scheme val="minor"/>
      </rPr>
      <t xml:space="preserve">Step 15. </t>
    </r>
    <r>
      <rPr>
        <sz val="11"/>
        <color theme="1"/>
        <rFont val="Calibri"/>
        <family val="2"/>
        <scheme val="minor"/>
      </rPr>
      <t>Input estimated expenses. Supplier have option to add additional sheet if they need to provide details of reimbursable expenses</t>
    </r>
  </si>
  <si>
    <t>&gt;10% to &lt;=25%</t>
  </si>
  <si>
    <r>
      <rPr>
        <b/>
        <sz val="12"/>
        <color theme="1"/>
        <rFont val="Calibri"/>
        <family val="2"/>
        <scheme val="minor"/>
      </rPr>
      <t>Total price before discounts - Subtotal per stage</t>
    </r>
    <r>
      <rPr>
        <sz val="12"/>
        <color theme="1"/>
        <rFont val="Calibri"/>
        <family val="2"/>
        <scheme val="minor"/>
      </rPr>
      <t xml:space="preserve">
</t>
    </r>
    <r>
      <rPr>
        <sz val="10"/>
        <color theme="1"/>
        <rFont val="Calibri"/>
        <family val="2"/>
        <scheme val="minor"/>
      </rPr>
      <t>(ex GST)</t>
    </r>
  </si>
  <si>
    <r>
      <rPr>
        <sz val="12"/>
        <color theme="1"/>
        <rFont val="Calibri"/>
        <family val="2"/>
        <scheme val="minor"/>
      </rPr>
      <t>C</t>
    </r>
    <r>
      <rPr>
        <b/>
        <sz val="12"/>
        <color theme="1"/>
        <rFont val="Calibri"/>
        <family val="2"/>
        <scheme val="minor"/>
      </rPr>
      <t>harged price (After all discounts)</t>
    </r>
  </si>
  <si>
    <r>
      <rPr>
        <b/>
        <sz val="12"/>
        <color theme="1"/>
        <rFont val="Calibri"/>
        <family val="2"/>
        <scheme val="minor"/>
      </rPr>
      <t>Total price after discounts</t>
    </r>
    <r>
      <rPr>
        <sz val="12"/>
        <color theme="1"/>
        <rFont val="Calibri"/>
        <family val="2"/>
        <scheme val="minor"/>
      </rPr>
      <t xml:space="preserve">
</t>
    </r>
    <r>
      <rPr>
        <sz val="10"/>
        <color theme="1"/>
        <rFont val="Calibri"/>
        <family val="2"/>
        <scheme val="minor"/>
      </rPr>
      <t>(ex GST)</t>
    </r>
  </si>
  <si>
    <r>
      <rPr>
        <b/>
        <sz val="12"/>
        <color theme="1"/>
        <rFont val="Calibri"/>
        <family val="2"/>
        <scheme val="minor"/>
      </rPr>
      <t>Total price before discounts</t>
    </r>
    <r>
      <rPr>
        <sz val="12"/>
        <color theme="1"/>
        <rFont val="Calibri"/>
        <family val="2"/>
        <scheme val="minor"/>
      </rPr>
      <t xml:space="preserve">
</t>
    </r>
    <r>
      <rPr>
        <sz val="10"/>
        <color theme="1"/>
        <rFont val="Calibri"/>
        <family val="2"/>
        <scheme val="minor"/>
      </rPr>
      <t>(ex GST)</t>
    </r>
  </si>
  <si>
    <r>
      <t xml:space="preserve">Maximum expenses estimated </t>
    </r>
    <r>
      <rPr>
        <sz val="8"/>
        <color theme="1"/>
        <rFont val="Calibri"/>
        <family val="2"/>
        <scheme val="minor"/>
      </rPr>
      <t>(ex GST) - **Recommeded maximum expenses is 7% of total engagement price after discount</t>
    </r>
  </si>
  <si>
    <r>
      <t xml:space="preserve">Total engagement price after discount </t>
    </r>
    <r>
      <rPr>
        <sz val="8"/>
        <color theme="1"/>
        <rFont val="Calibri"/>
        <family val="2"/>
        <scheme val="minor"/>
      </rPr>
      <t>(ex GST)</t>
    </r>
  </si>
  <si>
    <r>
      <t xml:space="preserve">Total engagement price after discount and expenses </t>
    </r>
    <r>
      <rPr>
        <sz val="8"/>
        <color theme="1"/>
        <rFont val="Calibri"/>
        <family val="2"/>
        <scheme val="minor"/>
      </rPr>
      <t>(ex GST)</t>
    </r>
  </si>
  <si>
    <t>Work Type</t>
  </si>
  <si>
    <t>Optional Field 1</t>
  </si>
  <si>
    <t>Terms</t>
  </si>
  <si>
    <t>Definition</t>
  </si>
  <si>
    <t>Assignment</t>
  </si>
  <si>
    <t>Specific output is defined. Management of the project is the responsibility of the supplier and payment is triggered by milestones against deliverables. Risk of delivery is borne by supplier i.e. if  deliverables are not accepted by NSW Government then it is the supplier's responsibility to rectify at own cost. The pricing model could be Fixed Price, Outcome based Risk &amp; Reward or Time &amp; Material. Payment is triggered by delivery of defined services</t>
  </si>
  <si>
    <t>NSW Government is responsible for the management of the resource. The supplier is responsible for providing resources with the right skills, processes and systems and the payments are linked to days worked. Risk of delivery of output is borne by NSW Government i.e. if  deliverables are not as required then rectification is carried out at NSW Government expense (possibly using the same seconded resources). Payment is triggered by timesheet - days worked.</t>
  </si>
  <si>
    <t xml:space="preserve">The method used to determine the price for products and services. (e.g. Fixed Price,  Time and Materials, Outcome based Risk &amp; Reward) </t>
  </si>
  <si>
    <t>Fixed Price</t>
  </si>
  <si>
    <t>The price for an engagement is defined and agreed by both parties before the engagement starts based on a defined scope. This price is set (fixed) and is not affected by the actual amount of resources utilised during the life of the project.  Variations in scope or requirements after contract award may generate changes to the fixed price</t>
  </si>
  <si>
    <t>Time and Materials- Uncapped</t>
  </si>
  <si>
    <t>The cost for an engagement depends on the actual amount of resources required to achieve the desired outcomes and is variable. Commercials are agreed before the engagement starts at a rate level (cost per hour or day of a resource x the number of days). The supplier invoices the client for the full amount of resources utilised during a particular period. The engagement cost is not capped.</t>
  </si>
  <si>
    <t>Time and Materials- Capped</t>
  </si>
  <si>
    <t>The cost for an engagement depends on the actual amount of resources required to achieve the desired outcomes and is variable. Commercials are agreed before the engagement starts at a rate level (cost per hour or day of a resource x number of days ). The supplier invoices the client for the full amount of resources utilised during a particular period up to or equal to the agreed capped amount and cannot be exceeded. Engagement cost is capped as agreed between the parties in the contract.</t>
  </si>
  <si>
    <t>Outcome based Risk and Reward</t>
  </si>
  <si>
    <t>The cost for an engagement depends on the supplier’s ability to meet defined outcomes rather than for the actual resourcing requirements and expenses. The supplier is financially rewarded for exceeding expectations but risks penalty or non-payment if outcomes are not delivered. Outcomes based Risk/ Reward is often difficult to monitor and measure and may lead to disputes between parties.</t>
  </si>
  <si>
    <t>Daily</t>
  </si>
  <si>
    <t>A day is defined as 8 hours of work</t>
  </si>
  <si>
    <t>Table A.2 - Service Definitions</t>
  </si>
  <si>
    <t>Table A.1 - Resource Types</t>
  </si>
  <si>
    <t>Discounts - comparison with the recommended IA SCF</t>
  </si>
  <si>
    <t>Below recommended</t>
  </si>
  <si>
    <t>Expenses - comparison with the recommended IA SCF</t>
  </si>
  <si>
    <t>Above recommended</t>
  </si>
  <si>
    <t>&lt;-- Click on the numbers to hide/unhide rows (1 = minimum visible rows; 5 = maximum visible rows)</t>
  </si>
  <si>
    <r>
      <rPr>
        <b/>
        <sz val="11"/>
        <color theme="1"/>
        <rFont val="Calibri"/>
        <family val="2"/>
        <scheme val="minor"/>
      </rPr>
      <t>Step 13 (Optional).</t>
    </r>
    <r>
      <rPr>
        <sz val="11"/>
        <color theme="1"/>
        <rFont val="Calibri"/>
        <family val="2"/>
        <scheme val="minor"/>
      </rPr>
      <t xml:space="preserve"> ). For both Project Stages and Resources Breakdown, you can unhide/hide rows by either clicking on '+'/'-' or the 1 to 5 numbers on the left. You can add up to 50 Project Stages and 200 Resources.</t>
    </r>
  </si>
  <si>
    <t>1. Manually entered resource daily rate will highlight to a colour (see legend) based on its variance from the recommended capped rates under the Infrastructure Advisory Standard Commercial Framework (IA SCF)
2. The cells with secondment and contract size discounts will turn Orange if lower than the recommended discounts under the IA SCF
3. The expense cell will turn Orange if above the recommended expense under the IA SCF</t>
  </si>
  <si>
    <t xml:space="preserve">Tips: 
1. All manual inputs fields are highlighted in yellow
</t>
  </si>
  <si>
    <r>
      <t xml:space="preserve">Step 9 (Optional). </t>
    </r>
    <r>
      <rPr>
        <sz val="11"/>
        <color theme="1"/>
        <rFont val="Calibri"/>
        <family val="2"/>
        <scheme val="minor"/>
      </rPr>
      <t>Provide optional information on columns 'F' to 'H' by clicking on '+'. (E.g. resource name, Company role, stages descriptions, etc.)</t>
    </r>
  </si>
  <si>
    <t>Table A.3 - Other Definitions</t>
  </si>
  <si>
    <t>Click on the numbers on top left of this worksheet to hide/unhide rows (1 = minimum visible rows; 5 = maximum visible rows)</t>
  </si>
  <si>
    <r>
      <t xml:space="preserve">Start Date
</t>
    </r>
    <r>
      <rPr>
        <sz val="8"/>
        <color theme="1"/>
        <rFont val="Calibri"/>
        <family val="2"/>
        <scheme val="minor"/>
      </rPr>
      <t>(DD/MM/YYYY)</t>
    </r>
  </si>
  <si>
    <r>
      <t xml:space="preserve">End Date
</t>
    </r>
    <r>
      <rPr>
        <sz val="8"/>
        <color theme="1"/>
        <rFont val="Calibri"/>
        <family val="2"/>
        <scheme val="minor"/>
      </rPr>
      <t>(DD/MM/YYYY)</t>
    </r>
  </si>
  <si>
    <t>For further assistance/enquiries with this form, please contact NSW Procurement – Professional Services Category Management Team at: 
Email - Infra-Advisory@treasury.nsw.gov.au (Infrastructure Advisory)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</si>
</sst>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6" formatCode="&quot;$&quot;#,##0;[Red]\-&quot;$&quot;#,##0"/>
    <numFmt numFmtId="44" formatCode="_-&quot;$&quot;* #,##0.00_-;\-&quot;$&quot;* #,##0.00_-;_-&quot;$&quot;* &quot;-&quot;??_-;_-@_-"/>
    <numFmt numFmtId="43" formatCode="_-* #,##0.00_-;\-* #,##0.00_-;_-* &quot;-&quot;??_-;_-@_-"/>
    <numFmt numFmtId="164" formatCode="&quot;$&quot;#,##0.00"/>
    <numFmt numFmtId="165" formatCode="&quot;$&quot;#,##0"/>
    <numFmt numFmtId="166" formatCode="0.0%"/>
    <numFmt numFmtId="167" formatCode="0.000%"/>
  </numFmts>
  <fonts count="49">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8"/>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sz val="11"/>
      <color indexed="8"/>
      <name val="Calibri"/>
      <family val="2"/>
      <scheme val="minor"/>
    </font>
    <font>
      <sz val="11"/>
      <name val="Dialog"/>
    </font>
    <font>
      <b/>
      <sz val="10.5"/>
      <color rgb="FFFFFFFF"/>
      <name val="Arial"/>
      <family val="2"/>
    </font>
    <font>
      <sz val="10"/>
      <color rgb="FF000000"/>
      <name val="Arial"/>
      <family val="2"/>
    </font>
    <font>
      <u/>
      <sz val="11"/>
      <color theme="10"/>
      <name val="Calibri"/>
      <family val="2"/>
      <scheme val="minor"/>
    </font>
    <font>
      <sz val="11"/>
      <color theme="3"/>
      <name val="Calibri"/>
      <family val="2"/>
      <scheme val="minor"/>
    </font>
    <font>
      <b/>
      <sz val="11"/>
      <color indexed="8"/>
      <name val="Calibri"/>
      <family val="2"/>
      <scheme val="minor"/>
    </font>
    <font>
      <sz val="11"/>
      <color theme="1"/>
      <name val="Calibri"/>
      <family val="2"/>
      <scheme val="minor"/>
    </font>
    <font>
      <sz val="11"/>
      <color rgb="FF9C5700"/>
      <name val="Calibri"/>
      <family val="2"/>
      <scheme val="minor"/>
    </font>
    <font>
      <b/>
      <sz val="18"/>
      <color theme="1"/>
      <name val="Calibri"/>
      <family val="2"/>
      <scheme val="minor"/>
    </font>
    <font>
      <sz val="10"/>
      <color theme="1"/>
      <name val="Calibri"/>
      <family val="2"/>
      <scheme val="minor"/>
    </font>
    <font>
      <sz val="11"/>
      <color rgb="FF006100"/>
      <name val="Calibri"/>
      <family val="2"/>
      <scheme val="minor"/>
    </font>
    <font>
      <sz val="8"/>
      <color rgb="FF000000"/>
      <name val="Segoe UI"/>
      <family val="2"/>
    </font>
    <font>
      <b/>
      <sz val="15"/>
      <color theme="3"/>
      <name val="Calibri"/>
      <family val="2"/>
      <scheme val="minor"/>
    </font>
    <font>
      <b/>
      <sz val="22"/>
      <color theme="6" tint="-0.249977111117893"/>
      <name val="Calibri"/>
      <family val="2"/>
      <scheme val="minor"/>
    </font>
    <font>
      <sz val="8"/>
      <name val="Arial"/>
      <family val="2"/>
    </font>
    <font>
      <sz val="10"/>
      <name val="Arial"/>
      <family val="2"/>
    </font>
    <font>
      <b/>
      <sz val="9"/>
      <color theme="0"/>
      <name val="Arial"/>
      <family val="2"/>
    </font>
    <font>
      <sz val="8"/>
      <color theme="1"/>
      <name val="Arial"/>
      <family val="2"/>
    </font>
    <font>
      <sz val="11"/>
      <color theme="0"/>
      <name val="Calibri"/>
      <family val="2"/>
      <scheme val="minor"/>
    </font>
    <font>
      <b/>
      <sz val="9"/>
      <color theme="1"/>
      <name val="Calibri"/>
      <family val="2"/>
      <scheme val="minor"/>
    </font>
    <font>
      <b/>
      <sz val="11"/>
      <color rgb="FFFF0000"/>
      <name val="Calibri"/>
      <family val="2"/>
      <scheme val="minor"/>
    </font>
    <font>
      <b/>
      <sz val="20"/>
      <color rgb="FFFF0000"/>
      <name val="Calibri"/>
      <family val="2"/>
      <scheme val="minor"/>
    </font>
    <font>
      <b/>
      <sz val="11"/>
      <name val="Calibri"/>
      <family val="2"/>
      <scheme val="minor"/>
    </font>
    <font>
      <b/>
      <sz val="12"/>
      <name val="Calibri"/>
      <family val="2"/>
      <scheme val="minor"/>
    </font>
    <font>
      <sz val="11"/>
      <name val="Calibri"/>
      <family val="2"/>
      <scheme val="minor"/>
    </font>
    <font>
      <sz val="11"/>
      <color rgb="FF0070C0"/>
      <name val="Calibri"/>
      <family val="2"/>
      <scheme val="minor"/>
    </font>
    <font>
      <b/>
      <sz val="20"/>
      <color theme="3"/>
      <name val="Calibri"/>
      <family val="2"/>
      <scheme val="minor"/>
    </font>
    <font>
      <b/>
      <sz val="20"/>
      <color theme="1"/>
      <name val="Calibri"/>
      <family val="2"/>
      <scheme val="minor"/>
    </font>
    <font>
      <b/>
      <sz val="11"/>
      <color rgb="FF00B050"/>
      <name val="Calibri"/>
      <family val="2"/>
      <scheme val="minor"/>
    </font>
    <font>
      <sz val="8"/>
      <name val="Calibri"/>
      <family val="2"/>
      <scheme val="minor"/>
    </font>
    <font>
      <b/>
      <sz val="7"/>
      <color rgb="FF4B5051"/>
      <name val="Arial"/>
      <family val="2"/>
    </font>
    <font>
      <sz val="7"/>
      <color rgb="FF000000"/>
      <name val="Arial"/>
      <family val="2"/>
    </font>
    <font>
      <sz val="16"/>
      <color rgb="FF000000"/>
      <name val="Calibri"/>
      <family val="2"/>
      <scheme val="minor"/>
    </font>
    <font>
      <b/>
      <sz val="9"/>
      <color rgb="FF4B5051"/>
      <name val="Calibri"/>
      <family val="2"/>
      <scheme val="minor"/>
    </font>
    <font>
      <sz val="9"/>
      <color rgb="FF4B5051"/>
      <name val="Calibri"/>
      <family val="2"/>
      <scheme val="minor"/>
    </font>
    <font>
      <sz val="10"/>
      <color indexed="8"/>
      <name val="Calibri"/>
      <family val="2"/>
      <scheme val="minor"/>
    </font>
    <font>
      <b/>
      <sz val="18"/>
      <color rgb="FFFFFFFF"/>
      <name val="Calibri"/>
      <family val="2"/>
      <scheme val="minor"/>
    </font>
    <font>
      <sz val="16"/>
      <color rgb="FF4B5051"/>
      <name val="Calibri"/>
      <family val="2"/>
      <scheme val="minor"/>
    </font>
    <font>
      <sz val="16"/>
      <color theme="1"/>
      <name val="Calibri"/>
      <family val="2"/>
    </font>
    <font>
      <sz val="16"/>
      <color rgb="FF000000"/>
      <name val="Calibri"/>
      <family val="2"/>
    </font>
  </fonts>
  <fills count="21">
    <fill>
      <patternFill patternType="none"/>
    </fill>
    <fill>
      <patternFill patternType="gray125"/>
    </fill>
    <fill>
      <patternFill patternType="solid">
        <fgColor theme="0" tint="-0.24994659260841701"/>
        <bgColor indexed="64"/>
      </patternFill>
    </fill>
    <fill>
      <patternFill patternType="solid">
        <fgColor rgb="FF333399"/>
        <bgColor indexed="64"/>
      </patternFill>
    </fill>
    <fill>
      <patternFill patternType="solid">
        <fgColor rgb="FFE8E8EF"/>
        <bgColor indexed="64"/>
      </patternFill>
    </fill>
    <fill>
      <patternFill patternType="solid">
        <fgColor rgb="FFCDCDDE"/>
        <bgColor indexed="64"/>
      </patternFill>
    </fill>
    <fill>
      <patternFill patternType="solid">
        <fgColor rgb="FFFFEB9C"/>
      </patternFill>
    </fill>
    <fill>
      <patternFill patternType="solid">
        <fgColor rgb="FFC6EFCE"/>
      </patternFill>
    </fill>
    <fill>
      <patternFill patternType="solid">
        <fgColor theme="0"/>
        <bgColor indexed="64"/>
      </patternFill>
    </fill>
    <fill>
      <patternFill patternType="solid">
        <fgColor indexed="9"/>
        <bgColor indexed="64"/>
      </patternFill>
    </fill>
    <fill>
      <patternFill patternType="solid">
        <fgColor theme="4" tint="0.79998168889431442"/>
        <bgColor indexed="64"/>
      </patternFill>
    </fill>
    <fill>
      <patternFill patternType="solid">
        <fgColor theme="3"/>
        <bgColor indexed="64"/>
      </patternFill>
    </fill>
    <fill>
      <patternFill patternType="solid">
        <fgColor theme="4"/>
        <bgColor indexed="64"/>
      </patternFill>
    </fill>
    <fill>
      <patternFill patternType="solid">
        <fgColor rgb="FF009383"/>
        <bgColor indexed="64"/>
      </patternFill>
    </fill>
    <fill>
      <patternFill patternType="solid">
        <fgColor rgb="FFFFEB9C"/>
        <bgColor indexed="64"/>
      </patternFill>
    </fill>
    <fill>
      <patternFill patternType="solid">
        <fgColor theme="4" tint="0.79998168889431442"/>
        <bgColor theme="4" tint="0.79998168889431442"/>
      </patternFill>
    </fill>
    <fill>
      <patternFill patternType="solid">
        <fgColor rgb="FFFF0000"/>
        <bgColor indexed="64"/>
      </patternFill>
    </fill>
    <fill>
      <patternFill patternType="solid">
        <fgColor theme="5"/>
        <bgColor indexed="64"/>
      </patternFill>
    </fill>
    <fill>
      <patternFill patternType="solid">
        <fgColor theme="8" tint="0.59999389629810485"/>
        <bgColor indexed="64"/>
      </patternFill>
    </fill>
    <fill>
      <patternFill patternType="solid">
        <fgColor rgb="FFFFFFFF"/>
        <bgColor indexed="64"/>
      </patternFill>
    </fill>
    <fill>
      <patternFill patternType="solid">
        <fgColor theme="5" tint="0.39997558519241921"/>
        <bgColor indexed="64"/>
      </patternFill>
    </fill>
  </fills>
  <borders count="41">
    <border>
      <left/>
      <right/>
      <top/>
      <bottom/>
      <diagonal/>
    </border>
    <border>
      <left style="medium">
        <color auto="1"/>
      </left>
      <right/>
      <top style="medium">
        <color auto="1"/>
      </top>
      <bottom/>
      <diagonal/>
    </border>
    <border>
      <left style="medium">
        <color auto="1"/>
      </left>
      <right/>
      <top/>
      <bottom style="medium">
        <color auto="1"/>
      </bottom>
      <diagonal/>
    </border>
    <border>
      <left style="medium">
        <color rgb="FFFFFFFF"/>
      </left>
      <right style="medium">
        <color rgb="FFFFFFFF"/>
      </right>
      <top style="medium">
        <color rgb="FFFFFFFF"/>
      </top>
      <bottom/>
      <diagonal/>
    </border>
    <border>
      <left style="medium">
        <color rgb="FFFFFFFF"/>
      </left>
      <right/>
      <top style="thick">
        <color rgb="FFFFFFFF"/>
      </top>
      <bottom style="thick">
        <color rgb="FFFFFFFF"/>
      </bottom>
      <diagonal/>
    </border>
    <border>
      <left/>
      <right/>
      <top style="thick">
        <color rgb="FFFFFFFF"/>
      </top>
      <bottom style="thick">
        <color rgb="FFFFFFFF"/>
      </bottom>
      <diagonal/>
    </border>
    <border>
      <left/>
      <right style="medium">
        <color rgb="FFFFFFFF"/>
      </right>
      <top style="thick">
        <color rgb="FFFFFFFF"/>
      </top>
      <bottom style="thick">
        <color rgb="FFFFFFFF"/>
      </bottom>
      <diagonal/>
    </border>
    <border>
      <left style="medium">
        <color rgb="FFFFFFFF"/>
      </left>
      <right style="medium">
        <color rgb="FFFFFFFF"/>
      </right>
      <top/>
      <bottom style="thick">
        <color rgb="FFFFFFFF"/>
      </bottom>
      <diagonal/>
    </border>
    <border>
      <left style="thick">
        <color rgb="FFFFFFFF"/>
      </left>
      <right style="medium">
        <color rgb="FFFFFFFF"/>
      </right>
      <top style="thick">
        <color rgb="FFFFFFFF"/>
      </top>
      <bottom style="medium">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indexed="64"/>
      </right>
      <top style="medium">
        <color auto="1"/>
      </top>
      <bottom/>
      <diagonal/>
    </border>
    <border>
      <left style="medium">
        <color auto="1"/>
      </left>
      <right style="medium">
        <color indexed="64"/>
      </right>
      <top/>
      <bottom style="medium">
        <color auto="1"/>
      </bottom>
      <diagonal/>
    </border>
    <border>
      <left/>
      <right style="medium">
        <color rgb="FFFFFFFF"/>
      </right>
      <top style="medium">
        <color rgb="FFFFFFFF"/>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top style="thin">
        <color theme="4" tint="0.39997558519241921"/>
      </top>
      <bottom/>
      <diagonal/>
    </border>
    <border>
      <left/>
      <right style="medium">
        <color auto="1"/>
      </right>
      <top style="medium">
        <color auto="1"/>
      </top>
      <bottom/>
      <diagonal/>
    </border>
    <border>
      <left/>
      <right style="medium">
        <color auto="1"/>
      </right>
      <top/>
      <bottom style="medium">
        <color auto="1"/>
      </bottom>
      <diagonal/>
    </border>
    <border>
      <left/>
      <right/>
      <top style="medium">
        <color auto="1"/>
      </top>
      <bottom/>
      <diagonal/>
    </border>
    <border>
      <left/>
      <right/>
      <top/>
      <bottom style="medium">
        <color indexed="64"/>
      </bottom>
      <diagonal/>
    </border>
    <border>
      <left style="medium">
        <color auto="1"/>
      </left>
      <right style="medium">
        <color indexed="64"/>
      </right>
      <top/>
      <bottom/>
      <diagonal/>
    </border>
    <border>
      <left/>
      <right style="thin">
        <color indexed="64"/>
      </right>
      <top style="thin">
        <color indexed="64"/>
      </top>
      <bottom style="thin">
        <color indexed="64"/>
      </bottom>
      <diagonal/>
    </border>
    <border>
      <left style="medium">
        <color rgb="FF000000"/>
      </left>
      <right style="medium">
        <color rgb="FF00000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top style="medium">
        <color rgb="FF000000"/>
      </top>
      <bottom/>
      <diagonal/>
    </border>
  </borders>
  <cellStyleXfs count="13">
    <xf numFmtId="0" fontId="0" fillId="0" borderId="0"/>
    <xf numFmtId="0" fontId="8" fillId="0" borderId="0"/>
    <xf numFmtId="0" fontId="12" fillId="0" borderId="0" applyNumberFormat="0" applyFill="0" applyBorder="0" applyAlignment="0" applyProtection="0"/>
    <xf numFmtId="44" fontId="15" fillId="0" borderId="0" applyFont="0" applyFill="0" applyBorder="0" applyAlignment="0" applyProtection="0"/>
    <xf numFmtId="0" fontId="16" fillId="6" borderId="0" applyNumberFormat="0" applyBorder="0" applyAlignment="0" applyProtection="0"/>
    <xf numFmtId="9" fontId="15" fillId="0" borderId="0" applyFont="0" applyFill="0" applyBorder="0" applyAlignment="0" applyProtection="0"/>
    <xf numFmtId="0" fontId="19" fillId="7" borderId="0" applyNumberFormat="0" applyBorder="0" applyAlignment="0" applyProtection="0"/>
    <xf numFmtId="0" fontId="21" fillId="0" borderId="19" applyNumberFormat="0" applyFill="0" applyAlignment="0" applyProtection="0"/>
    <xf numFmtId="0" fontId="15" fillId="0" borderId="0"/>
    <xf numFmtId="0" fontId="24" fillId="0" borderId="0"/>
    <xf numFmtId="0" fontId="25" fillId="12" borderId="18" applyAlignment="0">
      <alignment horizontal="center" vertical="center" wrapText="1"/>
    </xf>
    <xf numFmtId="0" fontId="25" fillId="11" borderId="18">
      <alignment horizontal="center" vertical="center" wrapText="1"/>
    </xf>
    <xf numFmtId="43" fontId="15" fillId="0" borderId="0" applyFont="0" applyFill="0" applyBorder="0" applyAlignment="0" applyProtection="0"/>
  </cellStyleXfs>
  <cellXfs count="224">
    <xf numFmtId="0" fontId="0" fillId="0" borderId="0" xfId="0"/>
    <xf numFmtId="0" fontId="1" fillId="0" borderId="0" xfId="0" applyFont="1"/>
    <xf numFmtId="0" fontId="8" fillId="0" borderId="0" xfId="1"/>
    <xf numFmtId="0" fontId="9" fillId="0" borderId="0" xfId="1" applyFont="1" applyAlignment="1">
      <alignment horizontal="right"/>
    </xf>
    <xf numFmtId="0" fontId="10" fillId="3" borderId="8" xfId="0" applyFont="1" applyFill="1" applyBorder="1" applyAlignment="1">
      <alignment horizontal="center" vertical="center" wrapText="1" readingOrder="1"/>
    </xf>
    <xf numFmtId="0" fontId="10" fillId="3" borderId="9" xfId="0" applyFont="1" applyFill="1" applyBorder="1" applyAlignment="1">
      <alignment horizontal="center" vertical="center" wrapText="1" readingOrder="1"/>
    </xf>
    <xf numFmtId="0" fontId="11" fillId="4" borderId="9" xfId="0" applyFont="1" applyFill="1" applyBorder="1" applyAlignment="1">
      <alignment horizontal="center" wrapText="1" readingOrder="1"/>
    </xf>
    <xf numFmtId="0" fontId="11" fillId="4" borderId="10" xfId="0" applyFont="1" applyFill="1" applyBorder="1" applyAlignment="1">
      <alignment horizontal="center" wrapText="1" readingOrder="1"/>
    </xf>
    <xf numFmtId="0" fontId="11" fillId="5" borderId="10" xfId="0" applyFont="1" applyFill="1" applyBorder="1" applyAlignment="1">
      <alignment horizontal="center" wrapText="1" readingOrder="1"/>
    </xf>
    <xf numFmtId="0" fontId="10" fillId="3" borderId="3" xfId="0" applyFont="1" applyFill="1" applyBorder="1" applyAlignment="1">
      <alignment vertical="center" wrapText="1" readingOrder="1"/>
    </xf>
    <xf numFmtId="0" fontId="10" fillId="3" borderId="7" xfId="0" applyFont="1" applyFill="1" applyBorder="1" applyAlignment="1">
      <alignment vertical="center" wrapText="1" readingOrder="1"/>
    </xf>
    <xf numFmtId="0" fontId="14" fillId="0" borderId="0" xfId="1" applyFont="1"/>
    <xf numFmtId="165" fontId="0" fillId="0" borderId="0" xfId="0" applyNumberFormat="1"/>
    <xf numFmtId="9" fontId="0" fillId="0" borderId="0" xfId="5" applyFont="1"/>
    <xf numFmtId="14" fontId="8" fillId="0" borderId="0" xfId="1" applyNumberFormat="1"/>
    <xf numFmtId="6" fontId="11" fillId="4" borderId="10" xfId="0" applyNumberFormat="1" applyFont="1" applyFill="1" applyBorder="1" applyAlignment="1">
      <alignment horizontal="center" wrapText="1" readingOrder="1"/>
    </xf>
    <xf numFmtId="6" fontId="11" fillId="5" borderId="10" xfId="0" applyNumberFormat="1" applyFont="1" applyFill="1" applyBorder="1" applyAlignment="1">
      <alignment horizontal="center" wrapText="1" readingOrder="1"/>
    </xf>
    <xf numFmtId="0" fontId="22" fillId="8" borderId="0" xfId="0" applyFont="1" applyFill="1" applyAlignment="1">
      <alignment vertical="center"/>
    </xf>
    <xf numFmtId="0" fontId="6" fillId="8" borderId="0" xfId="0" applyFont="1" applyFill="1"/>
    <xf numFmtId="0" fontId="10" fillId="3" borderId="17" xfId="0" applyFont="1" applyFill="1" applyBorder="1" applyAlignment="1">
      <alignment vertical="center" wrapText="1" readingOrder="1"/>
    </xf>
    <xf numFmtId="0" fontId="0" fillId="0" borderId="0" xfId="0" applyProtection="1">
      <protection hidden="1"/>
    </xf>
    <xf numFmtId="0" fontId="0" fillId="0" borderId="0" xfId="0" applyAlignment="1" applyProtection="1">
      <alignment horizontal="center"/>
      <protection hidden="1"/>
    </xf>
    <xf numFmtId="0" fontId="27" fillId="0" borderId="0" xfId="0" applyFont="1" applyAlignment="1" applyProtection="1">
      <alignment vertical="center"/>
      <protection hidden="1"/>
    </xf>
    <xf numFmtId="0" fontId="0" fillId="0" borderId="0" xfId="0" applyAlignment="1" applyProtection="1">
      <alignment vertical="center"/>
      <protection hidden="1"/>
    </xf>
    <xf numFmtId="164" fontId="0" fillId="0" borderId="14" xfId="3" applyNumberFormat="1" applyFont="1" applyBorder="1" applyAlignment="1" applyProtection="1">
      <alignment horizontal="center" vertical="center"/>
      <protection hidden="1"/>
    </xf>
    <xf numFmtId="0" fontId="27" fillId="0" borderId="0" xfId="0" applyFont="1" applyProtection="1">
      <protection hidden="1"/>
    </xf>
    <xf numFmtId="164" fontId="0" fillId="0" borderId="0" xfId="3" applyNumberFormat="1" applyFont="1" applyBorder="1" applyAlignment="1" applyProtection="1">
      <alignment horizontal="center" vertical="center"/>
      <protection hidden="1"/>
    </xf>
    <xf numFmtId="0" fontId="5" fillId="2" borderId="14" xfId="0" applyFont="1" applyFill="1" applyBorder="1" applyAlignment="1" applyProtection="1">
      <alignment vertical="center" wrapText="1"/>
      <protection hidden="1"/>
    </xf>
    <xf numFmtId="164" fontId="0" fillId="0" borderId="14" xfId="0" applyNumberFormat="1" applyBorder="1" applyAlignment="1" applyProtection="1">
      <alignment horizontal="center" vertical="center"/>
      <protection hidden="1"/>
    </xf>
    <xf numFmtId="164" fontId="0" fillId="0" borderId="16" xfId="0" applyNumberFormat="1" applyBorder="1" applyAlignment="1" applyProtection="1">
      <alignment horizontal="center" vertical="center"/>
      <protection hidden="1"/>
    </xf>
    <xf numFmtId="164" fontId="0" fillId="0" borderId="0" xfId="3" applyNumberFormat="1" applyFont="1" applyAlignment="1" applyProtection="1">
      <alignment horizontal="center" vertical="center"/>
      <protection hidden="1"/>
    </xf>
    <xf numFmtId="0" fontId="1" fillId="0" borderId="18" xfId="0" applyFont="1" applyBorder="1" applyAlignment="1" applyProtection="1">
      <alignment horizontal="center" vertical="center"/>
      <protection hidden="1"/>
    </xf>
    <xf numFmtId="0" fontId="28" fillId="10" borderId="0" xfId="1" applyFont="1" applyFill="1" applyAlignment="1">
      <alignment vertical="center"/>
    </xf>
    <xf numFmtId="0" fontId="26" fillId="15" borderId="23" xfId="0" applyFont="1" applyFill="1" applyBorder="1" applyAlignment="1">
      <alignment horizontal="left" vertical="center" wrapText="1"/>
    </xf>
    <xf numFmtId="0" fontId="8" fillId="0" borderId="23" xfId="1" applyBorder="1"/>
    <xf numFmtId="0" fontId="26" fillId="0" borderId="23" xfId="0" applyFont="1" applyBorder="1" applyAlignment="1">
      <alignment horizontal="left" vertical="center" wrapText="1"/>
    </xf>
    <xf numFmtId="0" fontId="8" fillId="15" borderId="23" xfId="1" applyFill="1" applyBorder="1"/>
    <xf numFmtId="0" fontId="23" fillId="15" borderId="23" xfId="0" applyFont="1" applyFill="1" applyBorder="1" applyAlignment="1">
      <alignment horizontal="left" vertical="center" wrapText="1"/>
    </xf>
    <xf numFmtId="0" fontId="0" fillId="0" borderId="0" xfId="0" applyAlignment="1" applyProtection="1">
      <alignment vertical="center" wrapText="1"/>
      <protection hidden="1"/>
    </xf>
    <xf numFmtId="0" fontId="13" fillId="0" borderId="0" xfId="2" applyFont="1" applyBorder="1" applyAlignment="1" applyProtection="1">
      <alignment vertical="top" wrapText="1"/>
      <protection hidden="1"/>
    </xf>
    <xf numFmtId="0" fontId="30" fillId="8" borderId="0" xfId="0" applyFont="1" applyFill="1" applyProtection="1">
      <protection locked="0"/>
    </xf>
    <xf numFmtId="9" fontId="0" fillId="0" borderId="0" xfId="0" applyNumberFormat="1" applyProtection="1">
      <protection hidden="1"/>
    </xf>
    <xf numFmtId="0" fontId="1" fillId="0" borderId="0" xfId="0" applyFont="1" applyAlignment="1" applyProtection="1">
      <alignment wrapText="1"/>
      <protection hidden="1"/>
    </xf>
    <xf numFmtId="164" fontId="16" fillId="6" borderId="14" xfId="4" applyNumberFormat="1" applyBorder="1" applyAlignment="1" applyProtection="1">
      <alignment horizontal="center" vertical="center"/>
      <protection locked="0"/>
    </xf>
    <xf numFmtId="0" fontId="33" fillId="0" borderId="0" xfId="0" applyFont="1" applyProtection="1">
      <protection hidden="1"/>
    </xf>
    <xf numFmtId="0" fontId="33" fillId="0" borderId="0" xfId="0" applyFont="1" applyAlignment="1" applyProtection="1">
      <alignment vertical="center"/>
      <protection hidden="1"/>
    </xf>
    <xf numFmtId="9" fontId="33" fillId="0" borderId="0" xfId="0" applyNumberFormat="1" applyFont="1" applyAlignment="1" applyProtection="1">
      <alignment vertical="center"/>
      <protection hidden="1"/>
    </xf>
    <xf numFmtId="0" fontId="31" fillId="17" borderId="0" xfId="0" applyFont="1" applyFill="1" applyAlignment="1" applyProtection="1">
      <alignment horizontal="center"/>
      <protection hidden="1"/>
    </xf>
    <xf numFmtId="0" fontId="31" fillId="16" borderId="0" xfId="0" applyFont="1" applyFill="1" applyAlignment="1" applyProtection="1">
      <alignment horizontal="center"/>
      <protection hidden="1"/>
    </xf>
    <xf numFmtId="9" fontId="33" fillId="0" borderId="0" xfId="0" applyNumberFormat="1" applyFont="1" applyFill="1" applyProtection="1">
      <protection hidden="1"/>
    </xf>
    <xf numFmtId="0" fontId="0" fillId="0" borderId="0" xfId="0" applyFill="1" applyAlignment="1" applyProtection="1">
      <alignment vertical="center"/>
      <protection hidden="1"/>
    </xf>
    <xf numFmtId="9" fontId="33" fillId="0" borderId="0" xfId="5" applyFont="1" applyFill="1" applyAlignment="1" applyProtection="1">
      <alignment vertical="center"/>
      <protection hidden="1"/>
    </xf>
    <xf numFmtId="0" fontId="33" fillId="0" borderId="0" xfId="0" applyFont="1" applyFill="1" applyAlignment="1" applyProtection="1">
      <alignment vertical="center"/>
      <protection hidden="1"/>
    </xf>
    <xf numFmtId="9" fontId="0" fillId="0" borderId="0" xfId="5" applyFont="1" applyFill="1" applyProtection="1">
      <protection hidden="1"/>
    </xf>
    <xf numFmtId="166" fontId="33" fillId="0" borderId="0" xfId="0" applyNumberFormat="1" applyFont="1" applyFill="1" applyProtection="1">
      <protection hidden="1"/>
    </xf>
    <xf numFmtId="0" fontId="31" fillId="0" borderId="0" xfId="0" applyFont="1" applyFill="1" applyAlignment="1" applyProtection="1">
      <alignment horizontal="center"/>
      <protection hidden="1"/>
    </xf>
    <xf numFmtId="167" fontId="33" fillId="0" borderId="0" xfId="0" applyNumberFormat="1" applyFont="1" applyFill="1" applyProtection="1">
      <protection hidden="1"/>
    </xf>
    <xf numFmtId="0" fontId="6" fillId="8" borderId="0" xfId="0" applyFont="1" applyFill="1" applyAlignment="1">
      <alignment wrapText="1"/>
    </xf>
    <xf numFmtId="0" fontId="28" fillId="0" borderId="0" xfId="1" applyNumberFormat="1" applyFont="1" applyFill="1" applyBorder="1" applyAlignment="1">
      <alignment vertical="center"/>
    </xf>
    <xf numFmtId="0" fontId="0" fillId="0" borderId="0" xfId="0" applyAlignment="1" applyProtection="1">
      <alignment horizontal="right" vertical="center"/>
      <protection hidden="1"/>
    </xf>
    <xf numFmtId="0" fontId="0" fillId="0" borderId="0" xfId="0" applyProtection="1">
      <protection locked="0"/>
    </xf>
    <xf numFmtId="0" fontId="2" fillId="2" borderId="14" xfId="0" applyFont="1" applyFill="1" applyBorder="1" applyAlignment="1" applyProtection="1">
      <alignment horizontal="center" vertical="center" wrapText="1"/>
      <protection hidden="1"/>
    </xf>
    <xf numFmtId="0" fontId="29" fillId="0" borderId="0" xfId="0" applyFont="1" applyAlignment="1" applyProtection="1">
      <alignment horizontal="left" wrapText="1"/>
      <protection hidden="1"/>
    </xf>
    <xf numFmtId="0" fontId="3" fillId="2" borderId="11" xfId="0" applyFont="1" applyFill="1" applyBorder="1" applyAlignment="1" applyProtection="1">
      <alignment horizontal="center" vertical="center" wrapText="1"/>
      <protection hidden="1"/>
    </xf>
    <xf numFmtId="0" fontId="17" fillId="0" borderId="0" xfId="0" applyFont="1" applyBorder="1"/>
    <xf numFmtId="0" fontId="0" fillId="0" borderId="0" xfId="0" applyBorder="1" applyAlignment="1">
      <alignment wrapText="1"/>
    </xf>
    <xf numFmtId="0" fontId="2" fillId="0" borderId="0" xfId="0" applyFont="1" applyBorder="1"/>
    <xf numFmtId="0" fontId="0" fillId="0" borderId="0" xfId="0" applyBorder="1"/>
    <xf numFmtId="0" fontId="0" fillId="0" borderId="0" xfId="0" applyBorder="1" applyAlignment="1">
      <alignment vertical="top"/>
    </xf>
    <xf numFmtId="0" fontId="0" fillId="0" borderId="0" xfId="0" applyBorder="1" applyAlignment="1">
      <alignment horizontal="left" vertical="top"/>
    </xf>
    <xf numFmtId="0" fontId="34" fillId="18" borderId="0" xfId="0" applyFont="1" applyFill="1" applyBorder="1"/>
    <xf numFmtId="0" fontId="34" fillId="18" borderId="0" xfId="0" applyFont="1" applyFill="1" applyBorder="1" applyAlignment="1">
      <alignment wrapText="1"/>
    </xf>
    <xf numFmtId="0" fontId="19" fillId="7" borderId="0" xfId="6" applyBorder="1" applyAlignment="1">
      <alignment wrapText="1"/>
    </xf>
    <xf numFmtId="0" fontId="2" fillId="0" borderId="0" xfId="0" applyFont="1" applyBorder="1" applyAlignment="1">
      <alignment wrapText="1"/>
    </xf>
    <xf numFmtId="14" fontId="16" fillId="6" borderId="11" xfId="4" applyNumberFormat="1" applyBorder="1" applyAlignment="1" applyProtection="1">
      <alignment horizontal="center" vertical="center"/>
      <protection locked="0" hidden="1"/>
    </xf>
    <xf numFmtId="0" fontId="1" fillId="2" borderId="11" xfId="0" applyFont="1" applyFill="1" applyBorder="1" applyAlignment="1" applyProtection="1">
      <alignment horizontal="center" vertical="center" wrapText="1"/>
      <protection hidden="1"/>
    </xf>
    <xf numFmtId="0" fontId="35" fillId="9" borderId="0" xfId="7" applyFont="1" applyFill="1" applyBorder="1" applyAlignment="1" applyProtection="1">
      <alignment vertical="center"/>
    </xf>
    <xf numFmtId="166" fontId="15" fillId="0" borderId="14" xfId="5" applyNumberFormat="1" applyFont="1" applyFill="1" applyBorder="1" applyAlignment="1" applyProtection="1">
      <alignment horizontal="center" vertical="center"/>
      <protection hidden="1"/>
    </xf>
    <xf numFmtId="0" fontId="5" fillId="2" borderId="15" xfId="0" applyFont="1" applyFill="1" applyBorder="1" applyAlignment="1" applyProtection="1">
      <alignment horizontal="center" vertical="center" wrapText="1"/>
      <protection hidden="1"/>
    </xf>
    <xf numFmtId="0" fontId="6" fillId="2" borderId="15" xfId="0" applyFont="1" applyFill="1" applyBorder="1" applyAlignment="1" applyProtection="1">
      <alignment horizontal="center" vertical="center" wrapText="1"/>
      <protection hidden="1"/>
    </xf>
    <xf numFmtId="1" fontId="0" fillId="0" borderId="0" xfId="12" applyNumberFormat="1" applyFont="1" applyBorder="1" applyAlignment="1" applyProtection="1">
      <alignment horizontal="center" vertical="center"/>
      <protection hidden="1"/>
    </xf>
    <xf numFmtId="1" fontId="0" fillId="0" borderId="14" xfId="12" applyNumberFormat="1" applyFont="1" applyBorder="1" applyAlignment="1" applyProtection="1">
      <alignment horizontal="center" vertical="center"/>
      <protection hidden="1"/>
    </xf>
    <xf numFmtId="0" fontId="6" fillId="2" borderId="28" xfId="0" applyFont="1" applyFill="1" applyBorder="1" applyAlignment="1" applyProtection="1">
      <alignment horizontal="center" vertical="center" wrapText="1"/>
      <protection hidden="1"/>
    </xf>
    <xf numFmtId="164" fontId="18" fillId="8" borderId="0" xfId="0" applyNumberFormat="1" applyFont="1" applyFill="1" applyAlignment="1">
      <alignment horizontal="center" vertical="center" wrapText="1"/>
    </xf>
    <xf numFmtId="9" fontId="0" fillId="8" borderId="0" xfId="5" applyFont="1" applyFill="1" applyBorder="1" applyAlignment="1">
      <alignment horizontal="center"/>
    </xf>
    <xf numFmtId="164" fontId="37" fillId="8" borderId="0" xfId="0" applyNumberFormat="1" applyFont="1" applyFill="1" applyAlignment="1">
      <alignment horizontal="center" vertical="center" wrapText="1"/>
    </xf>
    <xf numFmtId="0" fontId="39" fillId="0" borderId="0" xfId="0" applyFont="1"/>
    <xf numFmtId="0" fontId="0" fillId="8" borderId="0" xfId="0" applyFont="1" applyFill="1"/>
    <xf numFmtId="0" fontId="0" fillId="8" borderId="0" xfId="0" applyFont="1" applyFill="1" applyProtection="1">
      <protection locked="0"/>
    </xf>
    <xf numFmtId="0" fontId="38" fillId="9" borderId="0" xfId="8" applyFont="1" applyFill="1" applyAlignment="1">
      <alignment vertical="center"/>
    </xf>
    <xf numFmtId="0" fontId="0" fillId="8" borderId="0" xfId="0" applyFont="1" applyFill="1" applyAlignment="1">
      <alignment wrapText="1"/>
    </xf>
    <xf numFmtId="0" fontId="41" fillId="0" borderId="0" xfId="0" applyFont="1" applyAlignment="1">
      <alignment horizontal="left" vertical="center" wrapText="1"/>
    </xf>
    <xf numFmtId="0" fontId="41" fillId="0" borderId="0" xfId="0" applyFont="1" applyAlignment="1">
      <alignment horizontal="left" vertical="center" wrapText="1" readingOrder="1"/>
    </xf>
    <xf numFmtId="0" fontId="41" fillId="0" borderId="0" xfId="0" applyFont="1" applyAlignment="1">
      <alignment horizontal="center" vertical="center" wrapText="1"/>
    </xf>
    <xf numFmtId="0" fontId="42" fillId="0" borderId="20" xfId="0" applyFont="1" applyBorder="1" applyAlignment="1">
      <alignment horizontal="center" vertical="center" wrapText="1"/>
    </xf>
    <xf numFmtId="0" fontId="43" fillId="0" borderId="20" xfId="0" applyFont="1" applyBorder="1" applyAlignment="1">
      <alignment horizontal="center" vertical="center" wrapText="1"/>
    </xf>
    <xf numFmtId="0" fontId="43" fillId="0" borderId="20" xfId="0" applyFont="1" applyBorder="1" applyAlignment="1">
      <alignment horizontal="left" vertical="center" wrapText="1"/>
    </xf>
    <xf numFmtId="0" fontId="44" fillId="8" borderId="0" xfId="0" applyFont="1" applyFill="1" applyAlignment="1">
      <alignment horizontal="center" vertical="center" wrapText="1"/>
    </xf>
    <xf numFmtId="164" fontId="0" fillId="8" borderId="0" xfId="0" applyNumberFormat="1" applyFont="1" applyFill="1"/>
    <xf numFmtId="165" fontId="0" fillId="8" borderId="0" xfId="0" applyNumberFormat="1" applyFont="1" applyFill="1"/>
    <xf numFmtId="10" fontId="0" fillId="8" borderId="0" xfId="0" applyNumberFormat="1" applyFont="1" applyFill="1"/>
    <xf numFmtId="164" fontId="0" fillId="8" borderId="0" xfId="0" applyNumberFormat="1" applyFont="1" applyFill="1" applyAlignment="1">
      <alignment horizontal="center"/>
    </xf>
    <xf numFmtId="0" fontId="45" fillId="13" borderId="20" xfId="0" applyFont="1" applyFill="1" applyBorder="1" applyAlignment="1">
      <alignment horizontal="center" vertical="center" wrapText="1"/>
    </xf>
    <xf numFmtId="0" fontId="46" fillId="0" borderId="20" xfId="0" applyFont="1" applyBorder="1" applyAlignment="1">
      <alignment horizontal="center" vertical="center" wrapText="1"/>
    </xf>
    <xf numFmtId="0" fontId="46" fillId="0" borderId="20" xfId="0" applyFont="1" applyBorder="1" applyAlignment="1">
      <alignment horizontal="left" vertical="center" wrapText="1"/>
    </xf>
    <xf numFmtId="0" fontId="42" fillId="0" borderId="21" xfId="0" applyFont="1" applyBorder="1" applyAlignment="1">
      <alignment horizontal="center" vertical="center" wrapText="1"/>
    </xf>
    <xf numFmtId="0" fontId="42" fillId="0" borderId="30" xfId="0" applyFont="1" applyBorder="1" applyAlignment="1">
      <alignment horizontal="center" vertical="center" wrapText="1"/>
    </xf>
    <xf numFmtId="0" fontId="42" fillId="0" borderId="22" xfId="0" applyFont="1" applyBorder="1" applyAlignment="1">
      <alignment horizontal="center" vertical="center" wrapText="1"/>
    </xf>
    <xf numFmtId="0" fontId="46" fillId="0" borderId="20" xfId="0" applyFont="1" applyBorder="1" applyAlignment="1">
      <alignment horizontal="left" vertical="center" wrapText="1" readingOrder="1"/>
    </xf>
    <xf numFmtId="0" fontId="46" fillId="0" borderId="21" xfId="0" applyFont="1" applyBorder="1" applyAlignment="1">
      <alignment vertical="center" wrapText="1"/>
    </xf>
    <xf numFmtId="0" fontId="46" fillId="0" borderId="22" xfId="0" applyFont="1" applyBorder="1" applyAlignment="1">
      <alignment vertical="center" wrapText="1"/>
    </xf>
    <xf numFmtId="0" fontId="46" fillId="0" borderId="21" xfId="0" applyFont="1" applyBorder="1" applyAlignment="1">
      <alignment horizontal="center" vertical="center" wrapText="1"/>
    </xf>
    <xf numFmtId="0" fontId="45" fillId="13" borderId="33" xfId="0" applyFont="1" applyFill="1" applyBorder="1" applyAlignment="1">
      <alignment horizontal="center" vertical="center" wrapText="1"/>
    </xf>
    <xf numFmtId="0" fontId="46" fillId="0" borderId="34" xfId="0" applyFont="1" applyBorder="1" applyAlignment="1">
      <alignment horizontal="center" vertical="center" wrapText="1"/>
    </xf>
    <xf numFmtId="0" fontId="47" fillId="0" borderId="16" xfId="0" applyFont="1" applyBorder="1" applyAlignment="1">
      <alignment horizontal="left" vertical="center" wrapText="1"/>
    </xf>
    <xf numFmtId="0" fontId="1" fillId="0" borderId="0" xfId="0" applyFont="1" applyAlignment="1" applyProtection="1">
      <alignment horizontal="center" vertical="center" wrapText="1"/>
      <protection hidden="1"/>
    </xf>
    <xf numFmtId="0" fontId="31" fillId="20" borderId="0" xfId="0" applyFont="1" applyFill="1" applyAlignment="1" applyProtection="1">
      <alignment horizontal="center"/>
      <protection hidden="1"/>
    </xf>
    <xf numFmtId="0" fontId="0" fillId="0" borderId="0" xfId="0" applyAlignment="1" applyProtection="1">
      <alignment wrapText="1"/>
      <protection hidden="1"/>
    </xf>
    <xf numFmtId="0" fontId="1" fillId="0" borderId="0" xfId="0" applyFont="1" applyBorder="1"/>
    <xf numFmtId="0" fontId="16" fillId="6" borderId="14" xfId="4" applyBorder="1" applyAlignment="1" applyProtection="1">
      <alignment horizontal="center" vertical="center"/>
      <protection locked="0"/>
    </xf>
    <xf numFmtId="0" fontId="16" fillId="6" borderId="11" xfId="4" applyBorder="1" applyAlignment="1" applyProtection="1">
      <alignment vertical="center" wrapText="1"/>
      <protection locked="0"/>
    </xf>
    <xf numFmtId="0" fontId="16" fillId="6" borderId="14" xfId="4" applyBorder="1" applyAlignment="1" applyProtection="1">
      <alignment horizontal="center"/>
      <protection locked="0"/>
    </xf>
    <xf numFmtId="164" fontId="16" fillId="6" borderId="14" xfId="4" applyNumberFormat="1" applyFont="1" applyBorder="1" applyAlignment="1" applyProtection="1">
      <alignment horizontal="center" vertical="center"/>
      <protection locked="0"/>
    </xf>
    <xf numFmtId="0" fontId="16" fillId="6" borderId="11" xfId="4" applyBorder="1" applyAlignment="1" applyProtection="1">
      <alignment horizontal="center" vertical="center"/>
      <protection locked="0"/>
    </xf>
    <xf numFmtId="0" fontId="16" fillId="6" borderId="12" xfId="4" applyBorder="1" applyAlignment="1" applyProtection="1">
      <alignment horizontal="center" vertical="center"/>
      <protection locked="0"/>
    </xf>
    <xf numFmtId="0" fontId="16" fillId="6" borderId="13" xfId="4" applyBorder="1" applyAlignment="1" applyProtection="1">
      <alignment horizontal="center" vertical="center"/>
      <protection locked="0"/>
    </xf>
    <xf numFmtId="0" fontId="16" fillId="6" borderId="11" xfId="4" applyBorder="1" applyAlignment="1" applyProtection="1">
      <alignment horizontal="center" vertical="center" wrapText="1"/>
      <protection locked="0"/>
    </xf>
    <xf numFmtId="0" fontId="16" fillId="6" borderId="13" xfId="4" applyBorder="1" applyAlignment="1" applyProtection="1">
      <alignment horizontal="center" vertical="center" wrapText="1"/>
      <protection locked="0"/>
    </xf>
    <xf numFmtId="0" fontId="1" fillId="0" borderId="0" xfId="0" applyFont="1" applyAlignment="1" applyProtection="1">
      <alignment horizontal="center" vertical="center" wrapText="1"/>
      <protection hidden="1"/>
    </xf>
    <xf numFmtId="0" fontId="31" fillId="20" borderId="0" xfId="0" applyFont="1" applyFill="1" applyAlignment="1" applyProtection="1">
      <alignment horizontal="center"/>
      <protection hidden="1"/>
    </xf>
    <xf numFmtId="0" fontId="2" fillId="2" borderId="1" xfId="0" applyFont="1" applyFill="1" applyBorder="1" applyAlignment="1" applyProtection="1">
      <alignment horizontal="center" vertical="center" wrapText="1"/>
      <protection locked="0" hidden="1"/>
    </xf>
    <xf numFmtId="0" fontId="2" fillId="2" borderId="2" xfId="0" applyFont="1" applyFill="1" applyBorder="1" applyAlignment="1" applyProtection="1">
      <alignment horizontal="center" vertical="center" wrapText="1"/>
      <protection locked="0" hidden="1"/>
    </xf>
    <xf numFmtId="0" fontId="2" fillId="2" borderId="15" xfId="0" applyFont="1" applyFill="1" applyBorder="1" applyAlignment="1" applyProtection="1">
      <alignment horizontal="center" vertical="center" wrapText="1"/>
      <protection locked="0" hidden="1"/>
    </xf>
    <xf numFmtId="0" fontId="2" fillId="2" borderId="16" xfId="0" applyFont="1" applyFill="1" applyBorder="1" applyAlignment="1" applyProtection="1">
      <alignment horizontal="center" vertical="center" wrapText="1"/>
      <protection locked="0" hidden="1"/>
    </xf>
    <xf numFmtId="0" fontId="6" fillId="2" borderId="15" xfId="0" applyFont="1" applyFill="1" applyBorder="1" applyAlignment="1" applyProtection="1">
      <alignment horizontal="center" vertical="center" wrapText="1"/>
      <protection hidden="1"/>
    </xf>
    <xf numFmtId="0" fontId="6" fillId="2" borderId="16" xfId="0" applyFont="1" applyFill="1" applyBorder="1" applyAlignment="1" applyProtection="1">
      <alignment horizontal="center" vertical="center" wrapText="1"/>
      <protection hidden="1"/>
    </xf>
    <xf numFmtId="0" fontId="6" fillId="2" borderId="24" xfId="0" applyFont="1" applyFill="1" applyBorder="1" applyAlignment="1" applyProtection="1">
      <alignment horizontal="center" vertical="center" wrapText="1"/>
      <protection hidden="1"/>
    </xf>
    <xf numFmtId="0" fontId="6" fillId="2" borderId="25" xfId="0" applyFont="1" applyFill="1" applyBorder="1" applyAlignment="1" applyProtection="1">
      <alignment horizontal="center" vertical="center" wrapText="1"/>
      <protection hidden="1"/>
    </xf>
    <xf numFmtId="0" fontId="1" fillId="14" borderId="18"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hidden="1"/>
    </xf>
    <xf numFmtId="0" fontId="1" fillId="0" borderId="31" xfId="0" applyFont="1" applyBorder="1" applyAlignment="1" applyProtection="1">
      <alignment horizontal="center" vertical="center"/>
      <protection hidden="1"/>
    </xf>
    <xf numFmtId="0" fontId="1" fillId="0" borderId="29" xfId="0" applyFont="1" applyBorder="1" applyAlignment="1" applyProtection="1">
      <alignment horizontal="center" vertical="center"/>
      <protection hidden="1"/>
    </xf>
    <xf numFmtId="0" fontId="1" fillId="14" borderId="31" xfId="0" applyFont="1" applyFill="1" applyBorder="1" applyAlignment="1" applyProtection="1">
      <alignment horizontal="center" vertical="center"/>
      <protection locked="0"/>
    </xf>
    <xf numFmtId="0" fontId="1" fillId="14" borderId="32" xfId="0" applyFont="1" applyFill="1" applyBorder="1" applyAlignment="1" applyProtection="1">
      <alignment horizontal="center" vertical="center"/>
      <protection locked="0"/>
    </xf>
    <xf numFmtId="0" fontId="1" fillId="14" borderId="29" xfId="0" applyFont="1" applyFill="1" applyBorder="1" applyAlignment="1" applyProtection="1">
      <alignment horizontal="center" vertical="center"/>
      <protection locked="0"/>
    </xf>
    <xf numFmtId="0" fontId="29" fillId="0" borderId="0" xfId="0" applyFont="1" applyAlignment="1" applyProtection="1">
      <alignment horizontal="left" wrapText="1"/>
      <protection hidden="1"/>
    </xf>
    <xf numFmtId="166" fontId="16" fillId="14" borderId="2" xfId="4" applyNumberFormat="1" applyFont="1" applyFill="1" applyBorder="1" applyAlignment="1" applyProtection="1">
      <alignment horizontal="center" vertical="center"/>
      <protection locked="0"/>
    </xf>
    <xf numFmtId="166" fontId="16" fillId="14" borderId="25" xfId="4" applyNumberFormat="1" applyFont="1" applyFill="1" applyBorder="1" applyAlignment="1" applyProtection="1">
      <alignment horizontal="center" vertical="center"/>
      <protection locked="0"/>
    </xf>
    <xf numFmtId="166" fontId="16" fillId="6" borderId="11" xfId="4" applyNumberFormat="1" applyFont="1" applyBorder="1" applyAlignment="1" applyProtection="1">
      <alignment horizontal="center" vertical="center"/>
      <protection locked="0"/>
    </xf>
    <xf numFmtId="166" fontId="16" fillId="6" borderId="13" xfId="4" applyNumberFormat="1" applyFont="1" applyBorder="1" applyAlignment="1" applyProtection="1">
      <alignment horizontal="center" vertical="center"/>
      <protection locked="0"/>
    </xf>
    <xf numFmtId="0" fontId="0" fillId="0" borderId="0" xfId="0" applyAlignment="1" applyProtection="1">
      <alignment horizontal="center" vertical="center" wrapText="1"/>
      <protection hidden="1"/>
    </xf>
    <xf numFmtId="0" fontId="3" fillId="2" borderId="11" xfId="0" applyFont="1" applyFill="1" applyBorder="1" applyAlignment="1" applyProtection="1">
      <alignment horizontal="center" vertical="center" wrapText="1"/>
      <protection hidden="1"/>
    </xf>
    <xf numFmtId="0" fontId="3" fillId="2" borderId="12" xfId="0" applyFont="1" applyFill="1" applyBorder="1" applyAlignment="1" applyProtection="1">
      <alignment horizontal="center" vertical="center" wrapText="1"/>
      <protection hidden="1"/>
    </xf>
    <xf numFmtId="0" fontId="3" fillId="2" borderId="13" xfId="0" applyFont="1" applyFill="1" applyBorder="1" applyAlignment="1" applyProtection="1">
      <alignment horizontal="center" vertical="center" wrapText="1"/>
      <protection hidden="1"/>
    </xf>
    <xf numFmtId="0" fontId="5" fillId="2" borderId="1" xfId="0" applyFont="1" applyFill="1" applyBorder="1" applyAlignment="1" applyProtection="1">
      <alignment horizontal="center" vertical="center" wrapText="1"/>
      <protection hidden="1"/>
    </xf>
    <xf numFmtId="0" fontId="5" fillId="2" borderId="26" xfId="0" applyFont="1" applyFill="1" applyBorder="1" applyAlignment="1" applyProtection="1">
      <alignment horizontal="center" vertical="center" wrapText="1"/>
      <protection hidden="1"/>
    </xf>
    <xf numFmtId="0" fontId="5" fillId="2" borderId="12" xfId="0" applyFont="1" applyFill="1" applyBorder="1" applyAlignment="1" applyProtection="1">
      <alignment horizontal="center" vertical="center" wrapText="1"/>
      <protection hidden="1"/>
    </xf>
    <xf numFmtId="0" fontId="5" fillId="2" borderId="13" xfId="0" applyFont="1" applyFill="1" applyBorder="1" applyAlignment="1" applyProtection="1">
      <alignment horizontal="center" vertical="center" wrapText="1"/>
      <protection hidden="1"/>
    </xf>
    <xf numFmtId="0" fontId="5" fillId="2" borderId="11" xfId="0" applyFont="1" applyFill="1" applyBorder="1" applyAlignment="1" applyProtection="1">
      <alignment horizontal="center" vertical="center" wrapText="1"/>
      <protection hidden="1"/>
    </xf>
    <xf numFmtId="1" fontId="0" fillId="0" borderId="11" xfId="3" applyNumberFormat="1" applyFont="1" applyBorder="1" applyAlignment="1" applyProtection="1">
      <alignment horizontal="center" vertical="center"/>
      <protection hidden="1"/>
    </xf>
    <xf numFmtId="1" fontId="0" fillId="0" borderId="13" xfId="3" applyNumberFormat="1" applyFont="1" applyBorder="1" applyAlignment="1" applyProtection="1">
      <alignment horizontal="center" vertical="center"/>
      <protection hidden="1"/>
    </xf>
    <xf numFmtId="0" fontId="2" fillId="2" borderId="24" xfId="0" applyFont="1" applyFill="1" applyBorder="1" applyAlignment="1" applyProtection="1">
      <alignment horizontal="center" vertical="center"/>
      <protection hidden="1"/>
    </xf>
    <xf numFmtId="0" fontId="2" fillId="2" borderId="25" xfId="0" applyFont="1" applyFill="1" applyBorder="1" applyAlignment="1" applyProtection="1">
      <alignment horizontal="center" vertical="center"/>
      <protection hidden="1"/>
    </xf>
    <xf numFmtId="0" fontId="2" fillId="2" borderId="11" xfId="0" applyFont="1" applyFill="1" applyBorder="1" applyAlignment="1" applyProtection="1">
      <alignment horizontal="center" vertical="center" wrapText="1"/>
      <protection hidden="1"/>
    </xf>
    <xf numFmtId="0" fontId="2" fillId="2" borderId="12" xfId="0" applyFont="1" applyFill="1" applyBorder="1" applyAlignment="1" applyProtection="1">
      <alignment horizontal="center" vertical="center" wrapText="1"/>
      <protection hidden="1"/>
    </xf>
    <xf numFmtId="0" fontId="2" fillId="2" borderId="13"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0" fontId="2" fillId="14" borderId="11" xfId="0" applyFont="1" applyFill="1" applyBorder="1" applyAlignment="1" applyProtection="1">
      <alignment horizontal="center" vertical="center" wrapText="1"/>
      <protection locked="0"/>
    </xf>
    <xf numFmtId="0" fontId="2" fillId="14" borderId="13"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hidden="1"/>
    </xf>
    <xf numFmtId="0" fontId="2" fillId="2" borderId="16" xfId="0" applyFont="1" applyFill="1" applyBorder="1" applyAlignment="1" applyProtection="1">
      <alignment horizontal="center" vertical="center" wrapText="1"/>
      <protection hidden="1"/>
    </xf>
    <xf numFmtId="0" fontId="2" fillId="2" borderId="26" xfId="0" applyFont="1" applyFill="1" applyBorder="1" applyAlignment="1" applyProtection="1">
      <alignment horizontal="center" vertical="center" wrapText="1"/>
      <protection hidden="1"/>
    </xf>
    <xf numFmtId="0" fontId="2" fillId="2" borderId="24" xfId="0" applyFont="1" applyFill="1" applyBorder="1" applyAlignment="1" applyProtection="1">
      <alignment horizontal="center" vertical="center" wrapText="1"/>
      <protection hidden="1"/>
    </xf>
    <xf numFmtId="0" fontId="2" fillId="2" borderId="27" xfId="0" applyFont="1" applyFill="1" applyBorder="1" applyAlignment="1" applyProtection="1">
      <alignment horizontal="center" vertical="center" wrapText="1"/>
      <protection hidden="1"/>
    </xf>
    <xf numFmtId="0" fontId="2" fillId="2" borderId="25" xfId="0" applyFont="1" applyFill="1" applyBorder="1" applyAlignment="1" applyProtection="1">
      <alignment horizontal="center" vertical="center" wrapText="1"/>
      <protection hidden="1"/>
    </xf>
    <xf numFmtId="0" fontId="2" fillId="2" borderId="15" xfId="0" applyFont="1" applyFill="1" applyBorder="1" applyAlignment="1" applyProtection="1">
      <alignment horizontal="center" vertical="center"/>
      <protection hidden="1"/>
    </xf>
    <xf numFmtId="0" fontId="2" fillId="2" borderId="16" xfId="0" applyFont="1" applyFill="1" applyBorder="1" applyAlignment="1" applyProtection="1">
      <alignment horizontal="center" vertical="center"/>
      <protection hidden="1"/>
    </xf>
    <xf numFmtId="0" fontId="7" fillId="2" borderId="24" xfId="0" applyFont="1" applyFill="1" applyBorder="1" applyAlignment="1" applyProtection="1">
      <alignment horizontal="center" vertical="center" wrapText="1"/>
      <protection hidden="1"/>
    </xf>
    <xf numFmtId="0" fontId="7" fillId="2" borderId="25"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protection locked="0" hidden="1"/>
    </xf>
    <xf numFmtId="0" fontId="2" fillId="2" borderId="2" xfId="0" applyFont="1" applyFill="1" applyBorder="1" applyAlignment="1" applyProtection="1">
      <alignment horizontal="center" vertical="center"/>
      <protection locked="0" hidden="1"/>
    </xf>
    <xf numFmtId="0" fontId="2" fillId="2" borderId="1" xfId="0" applyFont="1" applyFill="1" applyBorder="1" applyAlignment="1" applyProtection="1">
      <alignment horizontal="center" vertical="center"/>
      <protection hidden="1"/>
    </xf>
    <xf numFmtId="0" fontId="2" fillId="2" borderId="2" xfId="0" applyFont="1" applyFill="1" applyBorder="1" applyAlignment="1" applyProtection="1">
      <alignment horizontal="center" vertical="center"/>
      <protection hidden="1"/>
    </xf>
    <xf numFmtId="0" fontId="2" fillId="14" borderId="1" xfId="0" applyFont="1" applyFill="1" applyBorder="1" applyAlignment="1" applyProtection="1">
      <alignment horizontal="center" vertical="center" wrapText="1"/>
      <protection locked="0"/>
    </xf>
    <xf numFmtId="0" fontId="2" fillId="14" borderId="26" xfId="0" applyFont="1" applyFill="1" applyBorder="1" applyAlignment="1" applyProtection="1">
      <alignment horizontal="center" vertical="center" wrapText="1"/>
      <protection locked="0"/>
    </xf>
    <xf numFmtId="0" fontId="2" fillId="14" borderId="24" xfId="0" applyFont="1" applyFill="1" applyBorder="1" applyAlignment="1" applyProtection="1">
      <alignment horizontal="center" vertical="center" wrapText="1"/>
      <protection locked="0"/>
    </xf>
    <xf numFmtId="0" fontId="2" fillId="14" borderId="2" xfId="0" applyFont="1" applyFill="1" applyBorder="1" applyAlignment="1" applyProtection="1">
      <alignment horizontal="center" vertical="center" wrapText="1"/>
      <protection locked="0"/>
    </xf>
    <xf numFmtId="0" fontId="2" fillId="14" borderId="27" xfId="0" applyFont="1" applyFill="1" applyBorder="1" applyAlignment="1" applyProtection="1">
      <alignment horizontal="center" vertical="center" wrapText="1"/>
      <protection locked="0"/>
    </xf>
    <xf numFmtId="0" fontId="2" fillId="14" borderId="25" xfId="0" applyFont="1" applyFill="1" applyBorder="1" applyAlignment="1" applyProtection="1">
      <alignment horizontal="center" vertical="center" wrapText="1"/>
      <protection locked="0"/>
    </xf>
    <xf numFmtId="0" fontId="10" fillId="3" borderId="4" xfId="0" applyFont="1" applyFill="1" applyBorder="1" applyAlignment="1">
      <alignment horizontal="center" vertical="center" wrapText="1" readingOrder="1"/>
    </xf>
    <xf numFmtId="0" fontId="10" fillId="3" borderId="5" xfId="0" applyFont="1" applyFill="1" applyBorder="1" applyAlignment="1">
      <alignment horizontal="center" vertical="center" wrapText="1" readingOrder="1"/>
    </xf>
    <xf numFmtId="0" fontId="10" fillId="3" borderId="6" xfId="0" applyFont="1" applyFill="1" applyBorder="1" applyAlignment="1">
      <alignment horizontal="center" vertical="center" wrapText="1" readingOrder="1"/>
    </xf>
    <xf numFmtId="0" fontId="46" fillId="0" borderId="21" xfId="0" applyFont="1" applyBorder="1" applyAlignment="1">
      <alignment horizontal="left" vertical="center" wrapText="1"/>
    </xf>
    <xf numFmtId="0" fontId="46" fillId="0" borderId="22" xfId="0" applyFont="1" applyBorder="1" applyAlignment="1">
      <alignment horizontal="left" vertical="center" wrapText="1"/>
    </xf>
    <xf numFmtId="0" fontId="46" fillId="0" borderId="21" xfId="0" applyFont="1" applyBorder="1" applyAlignment="1">
      <alignment horizontal="center" vertical="center" wrapText="1"/>
    </xf>
    <xf numFmtId="0" fontId="46" fillId="0" borderId="22" xfId="0" applyFont="1" applyBorder="1" applyAlignment="1">
      <alignment horizontal="center" vertical="center" wrapText="1"/>
    </xf>
    <xf numFmtId="0" fontId="46" fillId="0" borderId="30"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28" xfId="0" applyFont="1" applyBorder="1" applyAlignment="1">
      <alignment horizontal="center" vertical="center" wrapText="1"/>
    </xf>
    <xf numFmtId="0" fontId="46" fillId="0" borderId="16" xfId="0" applyFont="1" applyBorder="1" applyAlignment="1">
      <alignment horizontal="center" vertical="center" wrapText="1"/>
    </xf>
    <xf numFmtId="0" fontId="42" fillId="0" borderId="21" xfId="0" applyFont="1" applyBorder="1" applyAlignment="1">
      <alignment horizontal="center" vertical="center" wrapText="1"/>
    </xf>
    <xf numFmtId="0" fontId="42" fillId="0" borderId="30" xfId="0" applyFont="1" applyBorder="1" applyAlignment="1">
      <alignment horizontal="center" vertical="center" wrapText="1"/>
    </xf>
    <xf numFmtId="0" fontId="42" fillId="0" borderId="22" xfId="0" applyFont="1" applyBorder="1" applyAlignment="1">
      <alignment horizontal="center" vertical="center" wrapText="1"/>
    </xf>
    <xf numFmtId="0" fontId="46" fillId="0" borderId="39" xfId="0" applyFont="1" applyBorder="1" applyAlignment="1">
      <alignment horizontal="center" vertical="center" wrapText="1"/>
    </xf>
    <xf numFmtId="0" fontId="46" fillId="0" borderId="37" xfId="0" applyFont="1" applyBorder="1" applyAlignment="1">
      <alignment horizontal="center" vertical="center" wrapText="1"/>
    </xf>
    <xf numFmtId="0" fontId="36" fillId="9" borderId="0" xfId="7" applyFont="1" applyFill="1" applyBorder="1" applyAlignment="1" applyProtection="1">
      <alignment horizontal="center" vertical="center"/>
    </xf>
    <xf numFmtId="0" fontId="45" fillId="13" borderId="33" xfId="0" applyFont="1" applyFill="1" applyBorder="1" applyAlignment="1">
      <alignment horizontal="center" vertical="center" wrapText="1"/>
    </xf>
    <xf numFmtId="0" fontId="45" fillId="13" borderId="34" xfId="0" applyFont="1" applyFill="1" applyBorder="1" applyAlignment="1">
      <alignment horizontal="center" vertical="center" wrapText="1"/>
    </xf>
    <xf numFmtId="0" fontId="46" fillId="0" borderId="33" xfId="0" applyFont="1" applyBorder="1" applyAlignment="1">
      <alignment horizontal="left" vertical="center" wrapText="1"/>
    </xf>
    <xf numFmtId="0" fontId="46" fillId="0" borderId="34" xfId="0" applyFont="1" applyBorder="1" applyAlignment="1">
      <alignment horizontal="left" vertical="center" wrapText="1"/>
    </xf>
    <xf numFmtId="0" fontId="46" fillId="0" borderId="33" xfId="0" applyFont="1" applyBorder="1" applyAlignment="1">
      <alignment horizontal="left" vertical="center" wrapText="1" readingOrder="1"/>
    </xf>
    <xf numFmtId="0" fontId="46" fillId="0" borderId="34" xfId="0" applyFont="1" applyBorder="1" applyAlignment="1">
      <alignment horizontal="left" vertical="center" wrapText="1" readingOrder="1"/>
    </xf>
    <xf numFmtId="0" fontId="46" fillId="0" borderId="35" xfId="0" applyFont="1" applyBorder="1" applyAlignment="1">
      <alignment horizontal="left" vertical="center" wrapText="1" readingOrder="1"/>
    </xf>
    <xf numFmtId="0" fontId="46" fillId="0" borderId="36" xfId="0" applyFont="1" applyBorder="1" applyAlignment="1">
      <alignment horizontal="left" vertical="center" wrapText="1" readingOrder="1"/>
    </xf>
    <xf numFmtId="0" fontId="46" fillId="0" borderId="37" xfId="0" applyFont="1" applyBorder="1" applyAlignment="1">
      <alignment horizontal="left" vertical="center" wrapText="1" readingOrder="1"/>
    </xf>
    <xf numFmtId="0" fontId="46" fillId="0" borderId="38" xfId="0" applyFont="1" applyBorder="1" applyAlignment="1">
      <alignment horizontal="left" vertical="center" wrapText="1" readingOrder="1"/>
    </xf>
    <xf numFmtId="0" fontId="45" fillId="13" borderId="35" xfId="0" applyFont="1" applyFill="1" applyBorder="1" applyAlignment="1">
      <alignment horizontal="center" vertical="center" wrapText="1"/>
    </xf>
    <xf numFmtId="0" fontId="45" fillId="13" borderId="40" xfId="0" applyFont="1" applyFill="1" applyBorder="1" applyAlignment="1">
      <alignment horizontal="center" vertical="center" wrapText="1"/>
    </xf>
    <xf numFmtId="0" fontId="45" fillId="13" borderId="36" xfId="0" applyFont="1" applyFill="1" applyBorder="1" applyAlignment="1">
      <alignment horizontal="center" vertical="center" wrapText="1"/>
    </xf>
    <xf numFmtId="0" fontId="48" fillId="19" borderId="11" xfId="0" applyFont="1" applyFill="1" applyBorder="1" applyAlignment="1">
      <alignment horizontal="left" vertical="center" wrapText="1"/>
    </xf>
    <xf numFmtId="0" fontId="48" fillId="19" borderId="12" xfId="0" applyFont="1" applyFill="1" applyBorder="1" applyAlignment="1">
      <alignment horizontal="left" vertical="center" wrapText="1"/>
    </xf>
    <xf numFmtId="0" fontId="48" fillId="19" borderId="13" xfId="0" applyFont="1" applyFill="1" applyBorder="1" applyAlignment="1">
      <alignment horizontal="left" vertical="center" wrapText="1"/>
    </xf>
    <xf numFmtId="0" fontId="10" fillId="3" borderId="0" xfId="0" applyFont="1" applyFill="1" applyAlignment="1">
      <alignment horizontal="center" vertical="center" wrapText="1" readingOrder="1"/>
    </xf>
  </cellXfs>
  <cellStyles count="13">
    <cellStyle name="Comma" xfId="12" builtinId="3"/>
    <cellStyle name="Currency" xfId="3" builtinId="4"/>
    <cellStyle name="Good" xfId="6" builtinId="26"/>
    <cellStyle name="Heading 1" xfId="7" builtinId="16"/>
    <cellStyle name="Hyperlink" xfId="2" builtinId="8"/>
    <cellStyle name="Neutral" xfId="4" builtinId="28"/>
    <cellStyle name="Normal" xfId="0" builtinId="0"/>
    <cellStyle name="Normal 2" xfId="1" xr:uid="{6A4FA56E-6E44-4407-8DD5-05676FBFA423}"/>
    <cellStyle name="Normal 2 2" xfId="9" xr:uid="{E584E010-774C-4FA7-944E-B6DF49F0BAAC}"/>
    <cellStyle name="Normal 3" xfId="8" xr:uid="{62452ADB-2402-4342-9E38-A859D1F9B7F6}"/>
    <cellStyle name="Percent" xfId="5" builtinId="5"/>
    <cellStyle name="Table Header" xfId="10" xr:uid="{3B433A40-DDE6-4514-9AA8-0CA9E82ED31B}"/>
    <cellStyle name="Table SubHeader" xfId="11" xr:uid="{10303136-2CFF-434F-AAAB-DAEBF5E46874}"/>
  </cellStyles>
  <dxfs count="9">
    <dxf>
      <fill>
        <patternFill patternType="none">
          <fgColor indexed="64"/>
          <bgColor indexed="65"/>
        </patternFill>
      </fill>
    </dxf>
    <dxf>
      <border outline="0">
        <left style="thin">
          <color theme="4" tint="0.39997558519241921"/>
        </left>
        <right style="thin">
          <color theme="4" tint="0.39997558519241921"/>
        </right>
        <top style="thin">
          <color theme="4" tint="0.39997558519241921"/>
        </top>
        <bottom style="thin">
          <color theme="4" tint="0.39997558519241921"/>
        </bottom>
      </border>
    </dxf>
    <dxf>
      <font>
        <b/>
        <i val="0"/>
        <strike val="0"/>
        <condense val="0"/>
        <extend val="0"/>
        <outline val="0"/>
        <shadow val="0"/>
        <u val="none"/>
        <vertAlign val="baseline"/>
        <sz val="9"/>
        <color theme="1"/>
        <name val="Calibri"/>
        <family val="2"/>
        <scheme val="minor"/>
      </font>
      <numFmt numFmtId="0" formatCode="General"/>
      <fill>
        <patternFill patternType="solid">
          <fgColor indexed="64"/>
          <bgColor theme="4" tint="0.79998168889431442"/>
        </patternFill>
      </fill>
      <alignment horizontal="general" vertical="center" textRotation="0" wrapText="0" indent="0" justifyLastLine="0" shrinkToFit="0" readingOrder="0"/>
    </dxf>
    <dxf>
      <font>
        <b/>
        <i val="0"/>
        <color theme="1"/>
      </font>
      <fill>
        <patternFill>
          <bgColor rgb="FFFF0000"/>
        </patternFill>
      </fill>
    </dxf>
    <dxf>
      <font>
        <b/>
        <i val="0"/>
        <color theme="1"/>
      </font>
      <fill>
        <patternFill>
          <bgColor theme="5"/>
        </patternFill>
      </fill>
    </dxf>
    <dxf>
      <font>
        <b/>
        <i val="0"/>
        <color theme="1"/>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patternType="solid">
          <bgColor theme="5" tint="0.39994506668294322"/>
        </patternFill>
      </fill>
    </dxf>
  </dxfs>
  <tableStyles count="1" defaultTableStyle="TableStyleMedium2" defaultPivotStyle="PivotStyleLight16">
    <tableStyle name="Invisible" pivot="0" table="0" count="0" xr9:uid="{5F36E5B7-AC68-433A-9210-6268A332064C}"/>
  </tableStyles>
  <colors>
    <mruColors>
      <color rgb="FF4B5051"/>
      <color rgb="FFFFEB9C"/>
      <color rgb="FF9C5700"/>
      <color rgb="FFFFFFFF"/>
      <color rgb="FFFF7C80"/>
      <color rgb="FFF5E871"/>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Capped Rates'!$B$2"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checked="Checked"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30162</xdr:colOff>
      <xdr:row>0</xdr:row>
      <xdr:rowOff>30163</xdr:rowOff>
    </xdr:from>
    <xdr:to>
      <xdr:col>1</xdr:col>
      <xdr:colOff>607217</xdr:colOff>
      <xdr:row>5</xdr:row>
      <xdr:rowOff>31530</xdr:rowOff>
    </xdr:to>
    <xdr:pic>
      <xdr:nvPicPr>
        <xdr:cNvPr id="3" name="Picture 2" descr="C:\Users\unwalam1\Desktop\2017_NSWGov_Waratah_RGB_72dpi%20-%20Copy.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162" y="30163"/>
          <a:ext cx="755649" cy="89433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304800</xdr:colOff>
          <xdr:row>7</xdr:row>
          <xdr:rowOff>82550</xdr:rowOff>
        </xdr:from>
        <xdr:to>
          <xdr:col>2</xdr:col>
          <xdr:colOff>241300</xdr:colOff>
          <xdr:row>7</xdr:row>
          <xdr:rowOff>368300</xdr:rowOff>
        </xdr:to>
        <xdr:sp macro="" textlink="">
          <xdr:nvSpPr>
            <xdr:cNvPr id="18433" name="Option Button 1"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Fixed Price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857250</xdr:colOff>
          <xdr:row>7</xdr:row>
          <xdr:rowOff>0</xdr:rowOff>
        </xdr:from>
        <xdr:to>
          <xdr:col>3</xdr:col>
          <xdr:colOff>63500</xdr:colOff>
          <xdr:row>7</xdr:row>
          <xdr:rowOff>444500</xdr:rowOff>
        </xdr:to>
        <xdr:sp macro="" textlink="">
          <xdr:nvSpPr>
            <xdr:cNvPr id="18434" name="Option Button 2"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Time and materials - capped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7</xdr:row>
          <xdr:rowOff>25400</xdr:rowOff>
        </xdr:from>
        <xdr:to>
          <xdr:col>3</xdr:col>
          <xdr:colOff>1905000</xdr:colOff>
          <xdr:row>7</xdr:row>
          <xdr:rowOff>419100</xdr:rowOff>
        </xdr:to>
        <xdr:sp macro="" textlink="">
          <xdr:nvSpPr>
            <xdr:cNvPr id="18435" name="Option Button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Risk/reward - outcome based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2489200</xdr:colOff>
          <xdr:row>7</xdr:row>
          <xdr:rowOff>57150</xdr:rowOff>
        </xdr:from>
        <xdr:to>
          <xdr:col>3</xdr:col>
          <xdr:colOff>3670300</xdr:colOff>
          <xdr:row>7</xdr:row>
          <xdr:rowOff>431800</xdr:rowOff>
        </xdr:to>
        <xdr:sp macro="" textlink="">
          <xdr:nvSpPr>
            <xdr:cNvPr id="18436" name="Option Button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Time and  materials - uncapped</a:t>
              </a:r>
            </a:p>
          </xdr:txBody>
        </xdr:sp>
        <xdr:clientData fLocksWithSheet="0"/>
      </xdr:twoCellAnchor>
    </mc:Choice>
    <mc:Fallback/>
  </mc:AlternateContent>
  <xdr:twoCellAnchor editAs="oneCell">
    <xdr:from>
      <xdr:col>1</xdr:col>
      <xdr:colOff>87219</xdr:colOff>
      <xdr:row>0</xdr:row>
      <xdr:rowOff>0</xdr:rowOff>
    </xdr:from>
    <xdr:to>
      <xdr:col>2</xdr:col>
      <xdr:colOff>301625</xdr:colOff>
      <xdr:row>2</xdr:row>
      <xdr:rowOff>9525</xdr:rowOff>
    </xdr:to>
    <xdr:pic>
      <xdr:nvPicPr>
        <xdr:cNvPr id="6" name="Picture 5" descr="C:\Users\unwalam1\Desktop\2017_NSWGov_Waratah_RGB_72dpi%20-%20Copy.jpg">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0594" y="0"/>
          <a:ext cx="1293906" cy="14605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988805</xdr:colOff>
      <xdr:row>1</xdr:row>
      <xdr:rowOff>1200962</xdr:rowOff>
    </xdr:to>
    <xdr:pic>
      <xdr:nvPicPr>
        <xdr:cNvPr id="3" name="Picture 2" descr="C:\Users\unwalam1\Desktop\2017_NSWGov_Waratah_RGB_72dpi%20-%20Copy.jpg">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9773" y="173182"/>
          <a:ext cx="988805" cy="1200962"/>
        </a:xfrm>
        <a:prstGeom prst="rect">
          <a:avLst/>
        </a:prstGeom>
        <a:noFill/>
        <a:ln>
          <a:noFill/>
        </a:ln>
      </xdr:spPr>
    </xdr:pic>
    <xdr:clientData/>
  </xdr:twoCellAnchor>
  <xdr:twoCellAnchor editAs="oneCell">
    <xdr:from>
      <xdr:col>2</xdr:col>
      <xdr:colOff>0</xdr:colOff>
      <xdr:row>0</xdr:row>
      <xdr:rowOff>0</xdr:rowOff>
    </xdr:from>
    <xdr:to>
      <xdr:col>2</xdr:col>
      <xdr:colOff>988805</xdr:colOff>
      <xdr:row>1</xdr:row>
      <xdr:rowOff>1200096</xdr:rowOff>
    </xdr:to>
    <xdr:pic>
      <xdr:nvPicPr>
        <xdr:cNvPr id="4" name="Picture 3" descr="C:\Users\unwalam1\Desktop\2017_NSWGov_Waratah_RGB_72dpi%20-%20Copy.jpg">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0"/>
          <a:ext cx="988805" cy="1200096"/>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nswgov.sharepoint.com/sites/Infra-advisoryTeam/Shared%20Documents/General/16%20Go-Live%20documents/Scheme%20SCM10611/IAvsPMS_supplier_engagement_compliance_checklist_for_scf_2022_V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x"/>
      <sheetName val="Instructions"/>
      <sheetName val="Working Holidays"/>
      <sheetName val="Capped Rates"/>
      <sheetName val="Compliance Template - IA"/>
      <sheetName val="Compliance Template"/>
      <sheetName val="Discount Structure"/>
    </sheetNames>
    <sheetDataSet>
      <sheetData sheetId="0">
        <row r="2">
          <cell r="K2">
            <v>0</v>
          </cell>
          <cell r="L2">
            <v>0</v>
          </cell>
        </row>
        <row r="3">
          <cell r="K3">
            <v>250000.01</v>
          </cell>
          <cell r="L3">
            <v>0.02</v>
          </cell>
        </row>
        <row r="4">
          <cell r="K4">
            <v>500000</v>
          </cell>
          <cell r="L4">
            <v>0.05</v>
          </cell>
        </row>
        <row r="5">
          <cell r="K5">
            <v>1000000</v>
          </cell>
          <cell r="L5">
            <v>7.0000000000000007E-2</v>
          </cell>
        </row>
      </sheetData>
      <sheetData sheetId="1"/>
      <sheetData sheetId="2"/>
      <sheetData sheetId="3"/>
      <sheetData sheetId="4"/>
      <sheetData sheetId="5"/>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4FABE06-B504-4AD0-851D-28FA841B19E8}" name="Service_tbl" displayName="Service_tbl" ref="R2:U7" totalsRowShown="0" headerRowDxfId="2" tableBorderDxfId="1" headerRowCellStyle="Normal 2">
  <autoFilter ref="R2:U7" xr:uid="{F4FABE06-B504-4AD0-851D-28FA841B19E8}"/>
  <tableColumns count="4">
    <tableColumn id="1" xr3:uid="{7C7022DC-7FCB-499D-819F-F868B4B6AA7B}" name="Project manager planning and delivery - health infrastructure​"/>
    <tableColumn id="2" xr3:uid="{2E3CE54F-D6C3-4166-96DA-CF56C5EA2094}" name="Project management​"/>
    <tableColumn id="3" xr3:uid="{83C1EFB3-BBD0-4CA5-B4E9-B2D494FEFA55}" name="Architectural - General​"/>
    <tableColumn id="4" xr3:uid="{5DB80D2E-F65B-4BE2-B1CC-9293AA952E61}" name="Architecture Planning and Delivery - Health Infrastructure​"/>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D70B49-0D8D-4D31-9065-6F42CFB31AC6}" name="Table2" displayName="Table2" ref="R12:S26" totalsRowShown="0" headerRowCellStyle="Normal 2" dataCellStyle="Normal 2">
  <autoFilter ref="R12:S26" xr:uid="{16D70B49-0D8D-4D31-9065-6F42CFB31AC6}"/>
  <tableColumns count="2">
    <tableColumn id="1" xr3:uid="{004CD3D2-CD45-4DA4-A4CD-1CECFA410DEA}" name="Management" dataCellStyle="Normal 2"/>
    <tableColumn id="2" xr3:uid="{D5E62775-613C-4679-B0F6-AC55A8994576}" name="Architectural" dataDxfId="0" data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36A9F-8322-4A0A-8E7A-B37BD050E3B0}">
  <sheetPr codeName="Sheet16"/>
  <dimension ref="A1:C36"/>
  <sheetViews>
    <sheetView showGridLines="0" tabSelected="1" topLeftCell="A2" zoomScale="80" zoomScaleNormal="80" workbookViewId="0">
      <selection activeCell="B34" sqref="B34"/>
    </sheetView>
  </sheetViews>
  <sheetFormatPr defaultColWidth="0" defaultRowHeight="14.5" customHeight="1" zeroHeight="1"/>
  <cols>
    <col min="1" max="1" width="2.6328125" customWidth="1"/>
    <col min="2" max="2" width="171" bestFit="1" customWidth="1"/>
    <col min="3" max="3" width="7.54296875" customWidth="1"/>
    <col min="4" max="16384" width="8.90625" hidden="1"/>
  </cols>
  <sheetData>
    <row r="1" spans="2:2"/>
    <row r="2" spans="2:2"/>
    <row r="3" spans="2:2"/>
    <row r="4" spans="2:2"/>
    <row r="5" spans="2:2"/>
    <row r="6" spans="2:2" ht="23.5">
      <c r="B6" s="64" t="s">
        <v>53</v>
      </c>
    </row>
    <row r="7" spans="2:2" ht="43.5">
      <c r="B7" s="65" t="s">
        <v>114</v>
      </c>
    </row>
    <row r="8" spans="2:2"/>
    <row r="9" spans="2:2" ht="18.5">
      <c r="B9" s="66" t="s">
        <v>67</v>
      </c>
    </row>
    <row r="10" spans="2:2">
      <c r="B10" s="67" t="s">
        <v>64</v>
      </c>
    </row>
    <row r="11" spans="2:2">
      <c r="B11" s="67" t="s">
        <v>65</v>
      </c>
    </row>
    <row r="12" spans="2:2">
      <c r="B12" s="68" t="s">
        <v>66</v>
      </c>
    </row>
    <row r="13" spans="2:2">
      <c r="B13" s="67" t="s">
        <v>107</v>
      </c>
    </row>
    <row r="14" spans="2:2">
      <c r="B14" s="67" t="s">
        <v>79</v>
      </c>
    </row>
    <row r="15" spans="2:2">
      <c r="B15" s="67" t="s">
        <v>104</v>
      </c>
    </row>
    <row r="16" spans="2:2">
      <c r="B16" s="67" t="s">
        <v>105</v>
      </c>
    </row>
    <row r="17" spans="2:2">
      <c r="B17" s="67" t="s">
        <v>106</v>
      </c>
    </row>
    <row r="18" spans="2:2">
      <c r="B18" s="118" t="s">
        <v>153</v>
      </c>
    </row>
    <row r="19" spans="2:2">
      <c r="B19" s="67" t="s">
        <v>108</v>
      </c>
    </row>
    <row r="20" spans="2:2">
      <c r="B20" s="67" t="s">
        <v>109</v>
      </c>
    </row>
    <row r="21" spans="2:2">
      <c r="B21" s="69" t="s">
        <v>110</v>
      </c>
    </row>
    <row r="22" spans="2:2">
      <c r="B22" s="69" t="s">
        <v>150</v>
      </c>
    </row>
    <row r="23" spans="2:2">
      <c r="B23" s="67" t="s">
        <v>111</v>
      </c>
    </row>
    <row r="24" spans="2:2">
      <c r="B24" s="67" t="s">
        <v>116</v>
      </c>
    </row>
    <row r="25" spans="2:2">
      <c r="B25" s="67" t="s">
        <v>112</v>
      </c>
    </row>
    <row r="26" spans="2:2">
      <c r="B26" s="67" t="s">
        <v>113</v>
      </c>
    </row>
    <row r="27" spans="2:2">
      <c r="B27" s="67"/>
    </row>
    <row r="28" spans="2:2">
      <c r="B28" s="70" t="s">
        <v>47</v>
      </c>
    </row>
    <row r="29" spans="2:2" ht="58">
      <c r="B29" s="71" t="s">
        <v>151</v>
      </c>
    </row>
    <row r="30" spans="2:2">
      <c r="B30" s="67"/>
    </row>
    <row r="31" spans="2:2" ht="43.5">
      <c r="B31" s="72" t="s">
        <v>152</v>
      </c>
    </row>
    <row r="32" spans="2:2" ht="9.65" customHeight="1"/>
    <row r="33" spans="2:2" ht="37">
      <c r="B33" s="73" t="s">
        <v>158</v>
      </c>
    </row>
    <row r="34" spans="2:2"/>
    <row r="35" spans="2:2" ht="14.5" customHeight="1"/>
    <row r="36" spans="2:2" ht="14.5" customHeight="1"/>
  </sheetData>
  <sheetProtection algorithmName="SHA-512" hashValue="SqUbf5sIDaPMgSmDehQRoJ9JrQobo+j+YGM5fe7DQab4APlEvJfHRVZUi/KWZD8Jn4t3aqph6bOB1Mp+pZROIw==" saltValue="ZMOBKe0HPtSG2Qc4Kyo4mQ==" spinCount="100000" sheet="1" objects="1" scenarios="1"/>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92DF0-7164-48B5-880F-1470AA8B30F6}">
  <sheetPr codeName="Sheet17">
    <tabColor rgb="FFF5E871"/>
  </sheetPr>
  <dimension ref="A1:R344"/>
  <sheetViews>
    <sheetView showGridLines="0" zoomScale="50" zoomScaleNormal="50" workbookViewId="0">
      <selection activeCell="C5" sqref="C5:D5"/>
    </sheetView>
  </sheetViews>
  <sheetFormatPr defaultColWidth="0" defaultRowHeight="14.5" zeroHeight="1" outlineLevelRow="4" outlineLevelCol="1"/>
  <cols>
    <col min="1" max="1" width="22.90625" style="20" customWidth="1"/>
    <col min="2" max="2" width="15.453125" style="20" customWidth="1"/>
    <col min="3" max="3" width="26.81640625" style="20" customWidth="1"/>
    <col min="4" max="4" width="55.36328125" style="21" customWidth="1"/>
    <col min="5" max="5" width="39.36328125" style="20" customWidth="1"/>
    <col min="6" max="8" width="26.26953125" style="20" hidden="1" customWidth="1" outlineLevel="1"/>
    <col min="9" max="9" width="37.08984375" style="20" customWidth="1" collapsed="1"/>
    <col min="10" max="10" width="18.36328125" style="20" customWidth="1"/>
    <col min="11" max="11" width="41.36328125" style="20" customWidth="1"/>
    <col min="12" max="12" width="21.7265625" style="20" customWidth="1"/>
    <col min="13" max="13" width="25.26953125" style="20" customWidth="1"/>
    <col min="14" max="14" width="24.26953125" style="20" customWidth="1"/>
    <col min="15" max="15" width="4.08984375" style="20" customWidth="1"/>
    <col min="16" max="16" width="16.08984375" style="20" customWidth="1"/>
    <col min="17" max="17" width="16.1796875" style="20" customWidth="1"/>
    <col min="18" max="18" width="4.81640625" style="20" customWidth="1"/>
    <col min="19" max="16384" width="8.81640625" style="20" hidden="1"/>
  </cols>
  <sheetData>
    <row r="1" spans="1:17" ht="78" customHeight="1">
      <c r="A1" s="117" t="s">
        <v>149</v>
      </c>
      <c r="B1" s="21"/>
      <c r="C1" s="21"/>
      <c r="E1" s="59" t="s">
        <v>60</v>
      </c>
      <c r="F1" s="58"/>
      <c r="G1" s="58"/>
      <c r="H1" s="58"/>
      <c r="K1" s="145"/>
      <c r="L1" s="145"/>
      <c r="M1" s="62"/>
    </row>
    <row r="2" spans="1:17" ht="29">
      <c r="B2" s="21"/>
      <c r="C2" s="21"/>
      <c r="E2" s="58"/>
      <c r="F2" s="58"/>
      <c r="G2" s="58"/>
      <c r="H2" s="58"/>
      <c r="J2" s="39"/>
      <c r="K2" s="115" t="s">
        <v>54</v>
      </c>
      <c r="L2" s="42"/>
      <c r="M2" s="115" t="s">
        <v>145</v>
      </c>
      <c r="O2" s="128" t="s">
        <v>147</v>
      </c>
      <c r="P2" s="128"/>
      <c r="Q2" s="22" t="s">
        <v>36</v>
      </c>
    </row>
    <row r="3" spans="1:17" ht="14.5" customHeight="1">
      <c r="B3" s="21"/>
      <c r="C3" s="21"/>
      <c r="E3" s="150"/>
      <c r="F3" s="150"/>
      <c r="G3" s="150"/>
      <c r="H3" s="150"/>
      <c r="I3" s="150"/>
      <c r="J3" s="38"/>
      <c r="K3" s="116" t="s">
        <v>61</v>
      </c>
      <c r="L3" s="42"/>
      <c r="M3" s="116" t="s">
        <v>146</v>
      </c>
      <c r="O3" s="129" t="s">
        <v>148</v>
      </c>
      <c r="P3" s="129"/>
      <c r="Q3" s="22" t="s">
        <v>37</v>
      </c>
    </row>
    <row r="4" spans="1:17" ht="15" thickBot="1">
      <c r="B4" s="21"/>
      <c r="C4" s="21"/>
      <c r="E4" s="150"/>
      <c r="F4" s="150"/>
      <c r="G4" s="150"/>
      <c r="H4" s="150"/>
      <c r="I4" s="150"/>
      <c r="J4" s="38"/>
      <c r="K4" s="47" t="s">
        <v>117</v>
      </c>
      <c r="L4" s="41"/>
      <c r="M4" s="41"/>
    </row>
    <row r="5" spans="1:17" ht="19" thickBot="1">
      <c r="B5" s="61" t="s">
        <v>62</v>
      </c>
      <c r="C5" s="168"/>
      <c r="D5" s="169"/>
      <c r="E5" s="150"/>
      <c r="F5" s="150"/>
      <c r="G5" s="150"/>
      <c r="H5" s="150"/>
      <c r="I5" s="150"/>
      <c r="J5" s="38"/>
      <c r="K5" s="48" t="s">
        <v>46</v>
      </c>
    </row>
    <row r="6" spans="1:17">
      <c r="E6" s="150"/>
      <c r="F6" s="150"/>
      <c r="G6" s="150"/>
      <c r="H6" s="150"/>
      <c r="I6" s="150"/>
      <c r="J6" s="38"/>
    </row>
    <row r="7" spans="1:17" ht="15" thickBot="1"/>
    <row r="8" spans="1:17" ht="37" customHeight="1" thickBot="1">
      <c r="B8" s="151"/>
      <c r="C8" s="152"/>
      <c r="D8" s="153"/>
      <c r="E8" s="151" t="s">
        <v>156</v>
      </c>
      <c r="F8" s="152"/>
      <c r="G8" s="152"/>
      <c r="H8" s="153"/>
      <c r="I8" s="74"/>
      <c r="J8" s="63" t="s">
        <v>157</v>
      </c>
      <c r="K8" s="74"/>
      <c r="L8" s="75" t="s">
        <v>69</v>
      </c>
      <c r="M8" s="159" t="str">
        <f>IF(OR(ISBLANK(I8),ISBLANK(K8)),"",NETWORKDAYS(I8,K8))</f>
        <v/>
      </c>
      <c r="N8" s="160"/>
    </row>
    <row r="9" spans="1:17" ht="15" thickBot="1">
      <c r="B9" s="25"/>
      <c r="C9" s="25"/>
      <c r="D9" s="25"/>
      <c r="E9" s="25"/>
      <c r="F9" s="25"/>
      <c r="G9" s="25"/>
      <c r="H9" s="25"/>
      <c r="I9" s="25"/>
      <c r="J9" s="25"/>
      <c r="K9" s="25"/>
      <c r="L9" s="25"/>
      <c r="M9" s="25"/>
      <c r="N9" s="25"/>
      <c r="O9" s="25"/>
      <c r="P9" s="25"/>
      <c r="Q9" s="25"/>
    </row>
    <row r="10" spans="1:17" ht="19" thickBot="1">
      <c r="B10" s="163" t="s">
        <v>77</v>
      </c>
      <c r="C10" s="164"/>
      <c r="D10" s="164"/>
      <c r="E10" s="164"/>
      <c r="F10" s="164"/>
      <c r="G10" s="164"/>
      <c r="H10" s="164"/>
      <c r="I10" s="164"/>
      <c r="J10" s="164"/>
      <c r="K10" s="164"/>
      <c r="L10" s="164"/>
      <c r="M10" s="164"/>
      <c r="N10" s="164"/>
      <c r="O10" s="164"/>
      <c r="P10" s="164"/>
      <c r="Q10" s="165"/>
    </row>
    <row r="11" spans="1:17" ht="19" customHeight="1" thickBot="1">
      <c r="B11" s="166" t="s">
        <v>63</v>
      </c>
      <c r="C11" s="170" t="s">
        <v>73</v>
      </c>
      <c r="D11" s="172" t="s">
        <v>74</v>
      </c>
      <c r="E11" s="173"/>
      <c r="F11" s="130" t="s">
        <v>126</v>
      </c>
      <c r="G11" s="130" t="s">
        <v>58</v>
      </c>
      <c r="H11" s="132" t="s">
        <v>59</v>
      </c>
      <c r="I11" s="166" t="s">
        <v>76</v>
      </c>
      <c r="J11" s="172"/>
      <c r="K11" s="173"/>
      <c r="L11" s="136" t="s">
        <v>80</v>
      </c>
      <c r="M11" s="25"/>
      <c r="N11" s="134" t="s">
        <v>118</v>
      </c>
      <c r="O11" s="25"/>
      <c r="P11" s="158" t="s">
        <v>119</v>
      </c>
      <c r="Q11" s="157"/>
    </row>
    <row r="12" spans="1:17" ht="46" customHeight="1" thickBot="1">
      <c r="B12" s="167"/>
      <c r="C12" s="171"/>
      <c r="D12" s="174"/>
      <c r="E12" s="175"/>
      <c r="F12" s="131"/>
      <c r="G12" s="131"/>
      <c r="H12" s="133"/>
      <c r="I12" s="167"/>
      <c r="J12" s="174"/>
      <c r="K12" s="175"/>
      <c r="L12" s="137"/>
      <c r="M12" s="25"/>
      <c r="N12" s="135"/>
      <c r="O12" s="25"/>
      <c r="P12" s="25"/>
      <c r="Q12" s="82" t="s">
        <v>120</v>
      </c>
    </row>
    <row r="13" spans="1:17" ht="15" thickBot="1">
      <c r="B13" s="119"/>
      <c r="C13" s="120"/>
      <c r="D13" s="126"/>
      <c r="E13" s="127"/>
      <c r="F13" s="119"/>
      <c r="G13" s="119"/>
      <c r="H13" s="119"/>
      <c r="I13" s="123"/>
      <c r="J13" s="124"/>
      <c r="K13" s="125"/>
      <c r="L13" s="81" t="str">
        <f t="shared" ref="L13:L62" si="0">IF($B13&lt;&gt;"",SUMIF($B$67:$B$266,$B13,L$67:L$266),"")</f>
        <v/>
      </c>
      <c r="M13" s="22"/>
      <c r="N13" s="24" t="str">
        <f t="shared" ref="N13:N62" si="1">IF($B13&lt;&gt;"",SUMIF($B$67:$B$266,$B13,N$67:N$266),"")</f>
        <v/>
      </c>
      <c r="O13" s="23"/>
      <c r="P13" s="22"/>
      <c r="Q13" s="24" t="str">
        <f t="shared" ref="Q13:Q62" si="2">IF($B13&lt;&gt;"",SUMIF($B$67:$B$266,$B13,Q$67:Q$266),"")</f>
        <v/>
      </c>
    </row>
    <row r="14" spans="1:17" ht="15" thickBot="1">
      <c r="B14" s="119"/>
      <c r="C14" s="120"/>
      <c r="D14" s="126"/>
      <c r="E14" s="127"/>
      <c r="F14" s="119"/>
      <c r="G14" s="119"/>
      <c r="H14" s="119"/>
      <c r="I14" s="123"/>
      <c r="J14" s="124"/>
      <c r="K14" s="125"/>
      <c r="L14" s="81" t="str">
        <f t="shared" si="0"/>
        <v/>
      </c>
      <c r="M14" s="22"/>
      <c r="N14" s="24" t="str">
        <f t="shared" si="1"/>
        <v/>
      </c>
      <c r="O14" s="23"/>
      <c r="P14" s="22"/>
      <c r="Q14" s="24" t="str">
        <f t="shared" si="2"/>
        <v/>
      </c>
    </row>
    <row r="15" spans="1:17" ht="15" thickBot="1">
      <c r="B15" s="119"/>
      <c r="C15" s="120"/>
      <c r="D15" s="126"/>
      <c r="E15" s="127"/>
      <c r="F15" s="119"/>
      <c r="G15" s="119"/>
      <c r="H15" s="119"/>
      <c r="I15" s="123"/>
      <c r="J15" s="124"/>
      <c r="K15" s="125"/>
      <c r="L15" s="81" t="str">
        <f t="shared" si="0"/>
        <v/>
      </c>
      <c r="M15" s="22"/>
      <c r="N15" s="24" t="str">
        <f t="shared" si="1"/>
        <v/>
      </c>
      <c r="O15" s="23"/>
      <c r="P15" s="22"/>
      <c r="Q15" s="24" t="str">
        <f t="shared" si="2"/>
        <v/>
      </c>
    </row>
    <row r="16" spans="1:17" ht="15" thickBot="1">
      <c r="B16" s="119"/>
      <c r="C16" s="120"/>
      <c r="D16" s="126"/>
      <c r="E16" s="127"/>
      <c r="F16" s="119"/>
      <c r="G16" s="119"/>
      <c r="H16" s="119"/>
      <c r="I16" s="123"/>
      <c r="J16" s="124"/>
      <c r="K16" s="125"/>
      <c r="L16" s="81" t="str">
        <f t="shared" si="0"/>
        <v/>
      </c>
      <c r="M16" s="22"/>
      <c r="N16" s="24" t="str">
        <f t="shared" si="1"/>
        <v/>
      </c>
      <c r="O16" s="23"/>
      <c r="P16" s="22"/>
      <c r="Q16" s="24" t="str">
        <f t="shared" si="2"/>
        <v/>
      </c>
    </row>
    <row r="17" spans="2:17" ht="15" thickBot="1">
      <c r="B17" s="119"/>
      <c r="C17" s="120"/>
      <c r="D17" s="126"/>
      <c r="E17" s="127"/>
      <c r="F17" s="119"/>
      <c r="G17" s="119"/>
      <c r="H17" s="119"/>
      <c r="I17" s="123"/>
      <c r="J17" s="124"/>
      <c r="K17" s="125"/>
      <c r="L17" s="81" t="str">
        <f t="shared" si="0"/>
        <v/>
      </c>
      <c r="M17" s="22"/>
      <c r="N17" s="24" t="str">
        <f t="shared" si="1"/>
        <v/>
      </c>
      <c r="O17" s="23"/>
      <c r="P17" s="22"/>
      <c r="Q17" s="24" t="str">
        <f t="shared" si="2"/>
        <v/>
      </c>
    </row>
    <row r="18" spans="2:17" ht="15" outlineLevel="1" thickBot="1">
      <c r="B18" s="119"/>
      <c r="C18" s="120"/>
      <c r="D18" s="126"/>
      <c r="E18" s="127"/>
      <c r="F18" s="119"/>
      <c r="G18" s="119"/>
      <c r="H18" s="119"/>
      <c r="I18" s="123"/>
      <c r="J18" s="124"/>
      <c r="K18" s="125"/>
      <c r="L18" s="81" t="str">
        <f t="shared" si="0"/>
        <v/>
      </c>
      <c r="M18" s="22"/>
      <c r="N18" s="24" t="str">
        <f t="shared" si="1"/>
        <v/>
      </c>
      <c r="O18" s="23"/>
      <c r="P18" s="22"/>
      <c r="Q18" s="24" t="str">
        <f t="shared" si="2"/>
        <v/>
      </c>
    </row>
    <row r="19" spans="2:17" ht="15" outlineLevel="1" thickBot="1">
      <c r="B19" s="119"/>
      <c r="C19" s="120"/>
      <c r="D19" s="126"/>
      <c r="E19" s="127"/>
      <c r="F19" s="119"/>
      <c r="G19" s="119"/>
      <c r="H19" s="119"/>
      <c r="I19" s="123"/>
      <c r="J19" s="124"/>
      <c r="K19" s="125"/>
      <c r="L19" s="81" t="str">
        <f t="shared" si="0"/>
        <v/>
      </c>
      <c r="M19" s="22"/>
      <c r="N19" s="24" t="str">
        <f t="shared" si="1"/>
        <v/>
      </c>
      <c r="O19" s="23"/>
      <c r="P19" s="22"/>
      <c r="Q19" s="24" t="str">
        <f t="shared" si="2"/>
        <v/>
      </c>
    </row>
    <row r="20" spans="2:17" ht="15" outlineLevel="1" thickBot="1">
      <c r="B20" s="119"/>
      <c r="C20" s="120"/>
      <c r="D20" s="126"/>
      <c r="E20" s="127"/>
      <c r="F20" s="119"/>
      <c r="G20" s="119"/>
      <c r="H20" s="119"/>
      <c r="I20" s="123"/>
      <c r="J20" s="124"/>
      <c r="K20" s="125"/>
      <c r="L20" s="81" t="str">
        <f t="shared" si="0"/>
        <v/>
      </c>
      <c r="M20" s="22"/>
      <c r="N20" s="24" t="str">
        <f t="shared" si="1"/>
        <v/>
      </c>
      <c r="O20" s="23"/>
      <c r="P20" s="22"/>
      <c r="Q20" s="24" t="str">
        <f t="shared" si="2"/>
        <v/>
      </c>
    </row>
    <row r="21" spans="2:17" ht="15" outlineLevel="1" thickBot="1">
      <c r="B21" s="119"/>
      <c r="C21" s="120"/>
      <c r="D21" s="126"/>
      <c r="E21" s="127"/>
      <c r="F21" s="119"/>
      <c r="G21" s="119"/>
      <c r="H21" s="119"/>
      <c r="I21" s="123"/>
      <c r="J21" s="124"/>
      <c r="K21" s="125"/>
      <c r="L21" s="81" t="str">
        <f t="shared" si="0"/>
        <v/>
      </c>
      <c r="M21" s="22"/>
      <c r="N21" s="24" t="str">
        <f t="shared" si="1"/>
        <v/>
      </c>
      <c r="O21" s="23"/>
      <c r="P21" s="22"/>
      <c r="Q21" s="24" t="str">
        <f t="shared" si="2"/>
        <v/>
      </c>
    </row>
    <row r="22" spans="2:17" ht="15" outlineLevel="1" thickBot="1">
      <c r="B22" s="119"/>
      <c r="C22" s="120"/>
      <c r="D22" s="126"/>
      <c r="E22" s="127"/>
      <c r="F22" s="119"/>
      <c r="G22" s="119"/>
      <c r="H22" s="119"/>
      <c r="I22" s="123"/>
      <c r="J22" s="124"/>
      <c r="K22" s="125"/>
      <c r="L22" s="81" t="str">
        <f t="shared" si="0"/>
        <v/>
      </c>
      <c r="M22" s="22"/>
      <c r="N22" s="24" t="str">
        <f t="shared" si="1"/>
        <v/>
      </c>
      <c r="O22" s="23"/>
      <c r="P22" s="22"/>
      <c r="Q22" s="24" t="str">
        <f t="shared" si="2"/>
        <v/>
      </c>
    </row>
    <row r="23" spans="2:17" ht="15" outlineLevel="2" thickBot="1">
      <c r="B23" s="119"/>
      <c r="C23" s="120"/>
      <c r="D23" s="126"/>
      <c r="E23" s="127"/>
      <c r="F23" s="119"/>
      <c r="G23" s="119"/>
      <c r="H23" s="119"/>
      <c r="I23" s="123"/>
      <c r="J23" s="124"/>
      <c r="K23" s="125"/>
      <c r="L23" s="81" t="str">
        <f t="shared" si="0"/>
        <v/>
      </c>
      <c r="M23" s="22"/>
      <c r="N23" s="24" t="str">
        <f t="shared" si="1"/>
        <v/>
      </c>
      <c r="O23" s="23"/>
      <c r="P23" s="22"/>
      <c r="Q23" s="24" t="str">
        <f t="shared" si="2"/>
        <v/>
      </c>
    </row>
    <row r="24" spans="2:17" ht="15" outlineLevel="2" thickBot="1">
      <c r="B24" s="119"/>
      <c r="C24" s="120"/>
      <c r="D24" s="126"/>
      <c r="E24" s="127"/>
      <c r="F24" s="119"/>
      <c r="G24" s="119"/>
      <c r="H24" s="119"/>
      <c r="I24" s="123"/>
      <c r="J24" s="124"/>
      <c r="K24" s="125"/>
      <c r="L24" s="81" t="str">
        <f t="shared" si="0"/>
        <v/>
      </c>
      <c r="M24" s="22"/>
      <c r="N24" s="24" t="str">
        <f t="shared" si="1"/>
        <v/>
      </c>
      <c r="O24" s="23"/>
      <c r="P24" s="22"/>
      <c r="Q24" s="24" t="str">
        <f t="shared" si="2"/>
        <v/>
      </c>
    </row>
    <row r="25" spans="2:17" ht="15" outlineLevel="2" thickBot="1">
      <c r="B25" s="119"/>
      <c r="C25" s="120"/>
      <c r="D25" s="126"/>
      <c r="E25" s="127"/>
      <c r="F25" s="119"/>
      <c r="G25" s="119"/>
      <c r="H25" s="119"/>
      <c r="I25" s="123"/>
      <c r="J25" s="124"/>
      <c r="K25" s="125"/>
      <c r="L25" s="81" t="str">
        <f t="shared" si="0"/>
        <v/>
      </c>
      <c r="M25" s="22"/>
      <c r="N25" s="24" t="str">
        <f t="shared" si="1"/>
        <v/>
      </c>
      <c r="O25" s="23"/>
      <c r="P25" s="22"/>
      <c r="Q25" s="24" t="str">
        <f t="shared" si="2"/>
        <v/>
      </c>
    </row>
    <row r="26" spans="2:17" ht="15" outlineLevel="2" thickBot="1">
      <c r="B26" s="119"/>
      <c r="C26" s="120"/>
      <c r="D26" s="126"/>
      <c r="E26" s="127"/>
      <c r="F26" s="119"/>
      <c r="G26" s="119"/>
      <c r="H26" s="119"/>
      <c r="I26" s="123"/>
      <c r="J26" s="124"/>
      <c r="K26" s="125"/>
      <c r="L26" s="81" t="str">
        <f t="shared" si="0"/>
        <v/>
      </c>
      <c r="M26" s="22"/>
      <c r="N26" s="24" t="str">
        <f t="shared" si="1"/>
        <v/>
      </c>
      <c r="O26" s="23"/>
      <c r="P26" s="22"/>
      <c r="Q26" s="24" t="str">
        <f t="shared" si="2"/>
        <v/>
      </c>
    </row>
    <row r="27" spans="2:17" ht="15" outlineLevel="2" thickBot="1">
      <c r="B27" s="119"/>
      <c r="C27" s="120"/>
      <c r="D27" s="126"/>
      <c r="E27" s="127"/>
      <c r="F27" s="119"/>
      <c r="G27" s="119"/>
      <c r="H27" s="119"/>
      <c r="I27" s="123"/>
      <c r="J27" s="124"/>
      <c r="K27" s="125"/>
      <c r="L27" s="81" t="str">
        <f t="shared" si="0"/>
        <v/>
      </c>
      <c r="M27" s="22"/>
      <c r="N27" s="24" t="str">
        <f t="shared" si="1"/>
        <v/>
      </c>
      <c r="O27" s="23"/>
      <c r="P27" s="22"/>
      <c r="Q27" s="24" t="str">
        <f t="shared" si="2"/>
        <v/>
      </c>
    </row>
    <row r="28" spans="2:17" ht="15" outlineLevel="2" thickBot="1">
      <c r="B28" s="119"/>
      <c r="C28" s="120"/>
      <c r="D28" s="126"/>
      <c r="E28" s="127"/>
      <c r="F28" s="119"/>
      <c r="G28" s="119"/>
      <c r="H28" s="119"/>
      <c r="I28" s="123"/>
      <c r="J28" s="124"/>
      <c r="K28" s="125"/>
      <c r="L28" s="81" t="str">
        <f t="shared" si="0"/>
        <v/>
      </c>
      <c r="M28" s="22"/>
      <c r="N28" s="24" t="str">
        <f t="shared" si="1"/>
        <v/>
      </c>
      <c r="O28" s="23"/>
      <c r="P28" s="22"/>
      <c r="Q28" s="24" t="str">
        <f t="shared" si="2"/>
        <v/>
      </c>
    </row>
    <row r="29" spans="2:17" ht="15" outlineLevel="2" thickBot="1">
      <c r="B29" s="119"/>
      <c r="C29" s="120"/>
      <c r="D29" s="126"/>
      <c r="E29" s="127"/>
      <c r="F29" s="119"/>
      <c r="G29" s="119"/>
      <c r="H29" s="119"/>
      <c r="I29" s="123"/>
      <c r="J29" s="124"/>
      <c r="K29" s="125"/>
      <c r="L29" s="81" t="str">
        <f t="shared" si="0"/>
        <v/>
      </c>
      <c r="M29" s="22"/>
      <c r="N29" s="24" t="str">
        <f t="shared" si="1"/>
        <v/>
      </c>
      <c r="O29" s="23"/>
      <c r="P29" s="22"/>
      <c r="Q29" s="24" t="str">
        <f t="shared" si="2"/>
        <v/>
      </c>
    </row>
    <row r="30" spans="2:17" ht="15" outlineLevel="2" thickBot="1">
      <c r="B30" s="119"/>
      <c r="C30" s="120"/>
      <c r="D30" s="126"/>
      <c r="E30" s="127"/>
      <c r="F30" s="119"/>
      <c r="G30" s="119"/>
      <c r="H30" s="119"/>
      <c r="I30" s="123"/>
      <c r="J30" s="124"/>
      <c r="K30" s="125"/>
      <c r="L30" s="81" t="str">
        <f t="shared" si="0"/>
        <v/>
      </c>
      <c r="M30" s="22"/>
      <c r="N30" s="24" t="str">
        <f t="shared" si="1"/>
        <v/>
      </c>
      <c r="O30" s="23"/>
      <c r="P30" s="22"/>
      <c r="Q30" s="24" t="str">
        <f t="shared" si="2"/>
        <v/>
      </c>
    </row>
    <row r="31" spans="2:17" ht="15" outlineLevel="2" thickBot="1">
      <c r="B31" s="119"/>
      <c r="C31" s="120"/>
      <c r="D31" s="126"/>
      <c r="E31" s="127"/>
      <c r="F31" s="119"/>
      <c r="G31" s="119"/>
      <c r="H31" s="119"/>
      <c r="I31" s="123"/>
      <c r="J31" s="124"/>
      <c r="K31" s="125"/>
      <c r="L31" s="81" t="str">
        <f t="shared" si="0"/>
        <v/>
      </c>
      <c r="M31" s="22"/>
      <c r="N31" s="24" t="str">
        <f t="shared" si="1"/>
        <v/>
      </c>
      <c r="O31" s="23"/>
      <c r="P31" s="22"/>
      <c r="Q31" s="24" t="str">
        <f t="shared" si="2"/>
        <v/>
      </c>
    </row>
    <row r="32" spans="2:17" ht="15" outlineLevel="2" thickBot="1">
      <c r="B32" s="119"/>
      <c r="C32" s="120"/>
      <c r="D32" s="126"/>
      <c r="E32" s="127"/>
      <c r="F32" s="119"/>
      <c r="G32" s="119"/>
      <c r="H32" s="119"/>
      <c r="I32" s="123"/>
      <c r="J32" s="124"/>
      <c r="K32" s="125"/>
      <c r="L32" s="81" t="str">
        <f t="shared" si="0"/>
        <v/>
      </c>
      <c r="M32" s="22"/>
      <c r="N32" s="24" t="str">
        <f t="shared" si="1"/>
        <v/>
      </c>
      <c r="O32" s="23"/>
      <c r="P32" s="22"/>
      <c r="Q32" s="24" t="str">
        <f t="shared" si="2"/>
        <v/>
      </c>
    </row>
    <row r="33" spans="2:17" ht="15" outlineLevel="2" thickBot="1">
      <c r="B33" s="119"/>
      <c r="C33" s="120"/>
      <c r="D33" s="126"/>
      <c r="E33" s="127"/>
      <c r="F33" s="119"/>
      <c r="G33" s="119"/>
      <c r="H33" s="119"/>
      <c r="I33" s="123"/>
      <c r="J33" s="124"/>
      <c r="K33" s="125"/>
      <c r="L33" s="81" t="str">
        <f t="shared" si="0"/>
        <v/>
      </c>
      <c r="M33" s="22"/>
      <c r="N33" s="24" t="str">
        <f t="shared" si="1"/>
        <v/>
      </c>
      <c r="O33" s="23"/>
      <c r="P33" s="22"/>
      <c r="Q33" s="24" t="str">
        <f t="shared" si="2"/>
        <v/>
      </c>
    </row>
    <row r="34" spans="2:17" ht="15" outlineLevel="2" thickBot="1">
      <c r="B34" s="119"/>
      <c r="C34" s="120"/>
      <c r="D34" s="126"/>
      <c r="E34" s="127"/>
      <c r="F34" s="119"/>
      <c r="G34" s="119"/>
      <c r="H34" s="119"/>
      <c r="I34" s="123"/>
      <c r="J34" s="124"/>
      <c r="K34" s="125"/>
      <c r="L34" s="81" t="str">
        <f t="shared" si="0"/>
        <v/>
      </c>
      <c r="M34" s="22"/>
      <c r="N34" s="24" t="str">
        <f t="shared" si="1"/>
        <v/>
      </c>
      <c r="O34" s="23"/>
      <c r="P34" s="22"/>
      <c r="Q34" s="24" t="str">
        <f t="shared" si="2"/>
        <v/>
      </c>
    </row>
    <row r="35" spans="2:17" ht="15" outlineLevel="2" thickBot="1">
      <c r="B35" s="119"/>
      <c r="C35" s="120"/>
      <c r="D35" s="126"/>
      <c r="E35" s="127"/>
      <c r="F35" s="119"/>
      <c r="G35" s="119"/>
      <c r="H35" s="119"/>
      <c r="I35" s="123"/>
      <c r="J35" s="124"/>
      <c r="K35" s="125"/>
      <c r="L35" s="81" t="str">
        <f t="shared" si="0"/>
        <v/>
      </c>
      <c r="M35" s="22"/>
      <c r="N35" s="24" t="str">
        <f t="shared" si="1"/>
        <v/>
      </c>
      <c r="O35" s="23"/>
      <c r="P35" s="22"/>
      <c r="Q35" s="24" t="str">
        <f t="shared" si="2"/>
        <v/>
      </c>
    </row>
    <row r="36" spans="2:17" ht="15" outlineLevel="2" thickBot="1">
      <c r="B36" s="119"/>
      <c r="C36" s="120"/>
      <c r="D36" s="126"/>
      <c r="E36" s="127"/>
      <c r="F36" s="119"/>
      <c r="G36" s="119"/>
      <c r="H36" s="119"/>
      <c r="I36" s="123"/>
      <c r="J36" s="124"/>
      <c r="K36" s="125"/>
      <c r="L36" s="81" t="str">
        <f t="shared" si="0"/>
        <v/>
      </c>
      <c r="M36" s="22"/>
      <c r="N36" s="24" t="str">
        <f t="shared" si="1"/>
        <v/>
      </c>
      <c r="O36" s="23"/>
      <c r="P36" s="22"/>
      <c r="Q36" s="24" t="str">
        <f t="shared" si="2"/>
        <v/>
      </c>
    </row>
    <row r="37" spans="2:17" ht="15" outlineLevel="2" thickBot="1">
      <c r="B37" s="119"/>
      <c r="C37" s="120"/>
      <c r="D37" s="126"/>
      <c r="E37" s="127"/>
      <c r="F37" s="119"/>
      <c r="G37" s="119"/>
      <c r="H37" s="119"/>
      <c r="I37" s="123"/>
      <c r="J37" s="124"/>
      <c r="K37" s="125"/>
      <c r="L37" s="81" t="str">
        <f t="shared" si="0"/>
        <v/>
      </c>
      <c r="M37" s="22"/>
      <c r="N37" s="24" t="str">
        <f t="shared" si="1"/>
        <v/>
      </c>
      <c r="O37" s="23"/>
      <c r="P37" s="22"/>
      <c r="Q37" s="24" t="str">
        <f t="shared" si="2"/>
        <v/>
      </c>
    </row>
    <row r="38" spans="2:17" ht="15" outlineLevel="3" thickBot="1">
      <c r="B38" s="119"/>
      <c r="C38" s="120"/>
      <c r="D38" s="126"/>
      <c r="E38" s="127"/>
      <c r="F38" s="119"/>
      <c r="G38" s="119"/>
      <c r="H38" s="119"/>
      <c r="I38" s="123"/>
      <c r="J38" s="124"/>
      <c r="K38" s="125"/>
      <c r="L38" s="81" t="str">
        <f t="shared" si="0"/>
        <v/>
      </c>
      <c r="M38" s="22"/>
      <c r="N38" s="24" t="str">
        <f t="shared" si="1"/>
        <v/>
      </c>
      <c r="O38" s="23"/>
      <c r="P38" s="22"/>
      <c r="Q38" s="24" t="str">
        <f t="shared" si="2"/>
        <v/>
      </c>
    </row>
    <row r="39" spans="2:17" ht="15" outlineLevel="3" thickBot="1">
      <c r="B39" s="119"/>
      <c r="C39" s="120"/>
      <c r="D39" s="126"/>
      <c r="E39" s="127"/>
      <c r="F39" s="119"/>
      <c r="G39" s="119"/>
      <c r="H39" s="119"/>
      <c r="I39" s="123"/>
      <c r="J39" s="124"/>
      <c r="K39" s="125"/>
      <c r="L39" s="81" t="str">
        <f t="shared" si="0"/>
        <v/>
      </c>
      <c r="M39" s="22"/>
      <c r="N39" s="24" t="str">
        <f t="shared" si="1"/>
        <v/>
      </c>
      <c r="O39" s="23"/>
      <c r="P39" s="22"/>
      <c r="Q39" s="24" t="str">
        <f t="shared" si="2"/>
        <v/>
      </c>
    </row>
    <row r="40" spans="2:17" ht="15" outlineLevel="3" thickBot="1">
      <c r="B40" s="119"/>
      <c r="C40" s="120"/>
      <c r="D40" s="126"/>
      <c r="E40" s="127"/>
      <c r="F40" s="119"/>
      <c r="G40" s="119"/>
      <c r="H40" s="119"/>
      <c r="I40" s="123"/>
      <c r="J40" s="124"/>
      <c r="K40" s="125"/>
      <c r="L40" s="81" t="str">
        <f t="shared" si="0"/>
        <v/>
      </c>
      <c r="M40" s="22"/>
      <c r="N40" s="24" t="str">
        <f t="shared" si="1"/>
        <v/>
      </c>
      <c r="O40" s="23"/>
      <c r="P40" s="22"/>
      <c r="Q40" s="24" t="str">
        <f t="shared" si="2"/>
        <v/>
      </c>
    </row>
    <row r="41" spans="2:17" ht="15" outlineLevel="3" thickBot="1">
      <c r="B41" s="119"/>
      <c r="C41" s="120"/>
      <c r="D41" s="126"/>
      <c r="E41" s="127"/>
      <c r="F41" s="119"/>
      <c r="G41" s="119"/>
      <c r="H41" s="119"/>
      <c r="I41" s="123"/>
      <c r="J41" s="124"/>
      <c r="K41" s="125"/>
      <c r="L41" s="81" t="str">
        <f t="shared" si="0"/>
        <v/>
      </c>
      <c r="M41" s="22"/>
      <c r="N41" s="24" t="str">
        <f t="shared" si="1"/>
        <v/>
      </c>
      <c r="O41" s="23"/>
      <c r="P41" s="22"/>
      <c r="Q41" s="24" t="str">
        <f t="shared" si="2"/>
        <v/>
      </c>
    </row>
    <row r="42" spans="2:17" ht="15" outlineLevel="3" thickBot="1">
      <c r="B42" s="119"/>
      <c r="C42" s="120"/>
      <c r="D42" s="126"/>
      <c r="E42" s="127"/>
      <c r="F42" s="119"/>
      <c r="G42" s="119"/>
      <c r="H42" s="119"/>
      <c r="I42" s="123"/>
      <c r="J42" s="124"/>
      <c r="K42" s="125"/>
      <c r="L42" s="81" t="str">
        <f t="shared" si="0"/>
        <v/>
      </c>
      <c r="M42" s="22"/>
      <c r="N42" s="24" t="str">
        <f t="shared" si="1"/>
        <v/>
      </c>
      <c r="O42" s="23"/>
      <c r="P42" s="22"/>
      <c r="Q42" s="24" t="str">
        <f t="shared" si="2"/>
        <v/>
      </c>
    </row>
    <row r="43" spans="2:17" ht="15" outlineLevel="3" thickBot="1">
      <c r="B43" s="119"/>
      <c r="C43" s="120"/>
      <c r="D43" s="126"/>
      <c r="E43" s="127"/>
      <c r="F43" s="119"/>
      <c r="G43" s="119"/>
      <c r="H43" s="119"/>
      <c r="I43" s="123"/>
      <c r="J43" s="124"/>
      <c r="K43" s="125"/>
      <c r="L43" s="81" t="str">
        <f t="shared" si="0"/>
        <v/>
      </c>
      <c r="M43" s="22"/>
      <c r="N43" s="24" t="str">
        <f t="shared" si="1"/>
        <v/>
      </c>
      <c r="O43" s="23"/>
      <c r="P43" s="22"/>
      <c r="Q43" s="24" t="str">
        <f t="shared" si="2"/>
        <v/>
      </c>
    </row>
    <row r="44" spans="2:17" ht="15" outlineLevel="3" thickBot="1">
      <c r="B44" s="119"/>
      <c r="C44" s="120"/>
      <c r="D44" s="126"/>
      <c r="E44" s="127"/>
      <c r="F44" s="119"/>
      <c r="G44" s="119"/>
      <c r="H44" s="119"/>
      <c r="I44" s="123"/>
      <c r="J44" s="124"/>
      <c r="K44" s="125"/>
      <c r="L44" s="81" t="str">
        <f t="shared" si="0"/>
        <v/>
      </c>
      <c r="M44" s="22"/>
      <c r="N44" s="24" t="str">
        <f t="shared" si="1"/>
        <v/>
      </c>
      <c r="O44" s="23"/>
      <c r="P44" s="22"/>
      <c r="Q44" s="24" t="str">
        <f t="shared" si="2"/>
        <v/>
      </c>
    </row>
    <row r="45" spans="2:17" ht="15" outlineLevel="3" thickBot="1">
      <c r="B45" s="119"/>
      <c r="C45" s="120"/>
      <c r="D45" s="126"/>
      <c r="E45" s="127"/>
      <c r="F45" s="119"/>
      <c r="G45" s="119"/>
      <c r="H45" s="119"/>
      <c r="I45" s="123"/>
      <c r="J45" s="124"/>
      <c r="K45" s="125"/>
      <c r="L45" s="81" t="str">
        <f t="shared" si="0"/>
        <v/>
      </c>
      <c r="M45" s="22"/>
      <c r="N45" s="24" t="str">
        <f t="shared" si="1"/>
        <v/>
      </c>
      <c r="O45" s="23"/>
      <c r="P45" s="22"/>
      <c r="Q45" s="24" t="str">
        <f t="shared" si="2"/>
        <v/>
      </c>
    </row>
    <row r="46" spans="2:17" ht="15" outlineLevel="3" thickBot="1">
      <c r="B46" s="119"/>
      <c r="C46" s="120"/>
      <c r="D46" s="126"/>
      <c r="E46" s="127"/>
      <c r="F46" s="119"/>
      <c r="G46" s="119"/>
      <c r="H46" s="119"/>
      <c r="I46" s="123"/>
      <c r="J46" s="124"/>
      <c r="K46" s="125"/>
      <c r="L46" s="81" t="str">
        <f t="shared" si="0"/>
        <v/>
      </c>
      <c r="M46" s="22"/>
      <c r="N46" s="24" t="str">
        <f t="shared" si="1"/>
        <v/>
      </c>
      <c r="O46" s="23"/>
      <c r="P46" s="22"/>
      <c r="Q46" s="24" t="str">
        <f t="shared" si="2"/>
        <v/>
      </c>
    </row>
    <row r="47" spans="2:17" ht="15" outlineLevel="3" thickBot="1">
      <c r="B47" s="119"/>
      <c r="C47" s="120"/>
      <c r="D47" s="126"/>
      <c r="E47" s="127"/>
      <c r="F47" s="119"/>
      <c r="G47" s="119"/>
      <c r="H47" s="119"/>
      <c r="I47" s="123"/>
      <c r="J47" s="124"/>
      <c r="K47" s="125"/>
      <c r="L47" s="81" t="str">
        <f t="shared" si="0"/>
        <v/>
      </c>
      <c r="M47" s="22"/>
      <c r="N47" s="24" t="str">
        <f t="shared" si="1"/>
        <v/>
      </c>
      <c r="O47" s="23"/>
      <c r="P47" s="22"/>
      <c r="Q47" s="24" t="str">
        <f t="shared" si="2"/>
        <v/>
      </c>
    </row>
    <row r="48" spans="2:17" ht="15" outlineLevel="3" thickBot="1">
      <c r="B48" s="119"/>
      <c r="C48" s="120"/>
      <c r="D48" s="126"/>
      <c r="E48" s="127"/>
      <c r="F48" s="119"/>
      <c r="G48" s="119"/>
      <c r="H48" s="119"/>
      <c r="I48" s="123"/>
      <c r="J48" s="124"/>
      <c r="K48" s="125"/>
      <c r="L48" s="81" t="str">
        <f t="shared" si="0"/>
        <v/>
      </c>
      <c r="M48" s="22"/>
      <c r="N48" s="24" t="str">
        <f t="shared" si="1"/>
        <v/>
      </c>
      <c r="O48" s="23"/>
      <c r="P48" s="22"/>
      <c r="Q48" s="24" t="str">
        <f t="shared" si="2"/>
        <v/>
      </c>
    </row>
    <row r="49" spans="1:17" ht="15" outlineLevel="3" thickBot="1">
      <c r="B49" s="119"/>
      <c r="C49" s="120"/>
      <c r="D49" s="126"/>
      <c r="E49" s="127"/>
      <c r="F49" s="119"/>
      <c r="G49" s="119"/>
      <c r="H49" s="119"/>
      <c r="I49" s="123"/>
      <c r="J49" s="124"/>
      <c r="K49" s="125"/>
      <c r="L49" s="81" t="str">
        <f t="shared" si="0"/>
        <v/>
      </c>
      <c r="M49" s="22"/>
      <c r="N49" s="24" t="str">
        <f t="shared" si="1"/>
        <v/>
      </c>
      <c r="O49" s="23"/>
      <c r="P49" s="22"/>
      <c r="Q49" s="24" t="str">
        <f t="shared" si="2"/>
        <v/>
      </c>
    </row>
    <row r="50" spans="1:17" ht="15" outlineLevel="3" thickBot="1">
      <c r="B50" s="119"/>
      <c r="C50" s="120"/>
      <c r="D50" s="126"/>
      <c r="E50" s="127"/>
      <c r="F50" s="119"/>
      <c r="G50" s="119"/>
      <c r="H50" s="119"/>
      <c r="I50" s="123"/>
      <c r="J50" s="124"/>
      <c r="K50" s="125"/>
      <c r="L50" s="81" t="str">
        <f t="shared" si="0"/>
        <v/>
      </c>
      <c r="M50" s="22"/>
      <c r="N50" s="24" t="str">
        <f t="shared" si="1"/>
        <v/>
      </c>
      <c r="O50" s="23"/>
      <c r="P50" s="22"/>
      <c r="Q50" s="24" t="str">
        <f t="shared" si="2"/>
        <v/>
      </c>
    </row>
    <row r="51" spans="1:17" ht="15" outlineLevel="3" thickBot="1">
      <c r="B51" s="119"/>
      <c r="C51" s="120"/>
      <c r="D51" s="126"/>
      <c r="E51" s="127"/>
      <c r="F51" s="119"/>
      <c r="G51" s="119"/>
      <c r="H51" s="119"/>
      <c r="I51" s="123"/>
      <c r="J51" s="124"/>
      <c r="K51" s="125"/>
      <c r="L51" s="81" t="str">
        <f t="shared" si="0"/>
        <v/>
      </c>
      <c r="M51" s="22"/>
      <c r="N51" s="24" t="str">
        <f t="shared" si="1"/>
        <v/>
      </c>
      <c r="O51" s="23"/>
      <c r="P51" s="22"/>
      <c r="Q51" s="24" t="str">
        <f t="shared" si="2"/>
        <v/>
      </c>
    </row>
    <row r="52" spans="1:17" ht="15" outlineLevel="3" thickBot="1">
      <c r="B52" s="119"/>
      <c r="C52" s="120"/>
      <c r="D52" s="126"/>
      <c r="E52" s="127"/>
      <c r="F52" s="119"/>
      <c r="G52" s="119"/>
      <c r="H52" s="119"/>
      <c r="I52" s="123"/>
      <c r="J52" s="124"/>
      <c r="K52" s="125"/>
      <c r="L52" s="81" t="str">
        <f t="shared" si="0"/>
        <v/>
      </c>
      <c r="M52" s="22"/>
      <c r="N52" s="24" t="str">
        <f t="shared" si="1"/>
        <v/>
      </c>
      <c r="O52" s="23"/>
      <c r="P52" s="22"/>
      <c r="Q52" s="24" t="str">
        <f t="shared" si="2"/>
        <v/>
      </c>
    </row>
    <row r="53" spans="1:17" ht="15" outlineLevel="3" thickBot="1">
      <c r="B53" s="119"/>
      <c r="C53" s="120"/>
      <c r="D53" s="126"/>
      <c r="E53" s="127"/>
      <c r="F53" s="119"/>
      <c r="G53" s="119"/>
      <c r="H53" s="119"/>
      <c r="I53" s="123"/>
      <c r="J53" s="124"/>
      <c r="K53" s="125"/>
      <c r="L53" s="81" t="str">
        <f t="shared" si="0"/>
        <v/>
      </c>
      <c r="M53" s="22"/>
      <c r="N53" s="24" t="str">
        <f t="shared" si="1"/>
        <v/>
      </c>
      <c r="O53" s="23"/>
      <c r="P53" s="22"/>
      <c r="Q53" s="24" t="str">
        <f t="shared" si="2"/>
        <v/>
      </c>
    </row>
    <row r="54" spans="1:17" ht="15" outlineLevel="3" thickBot="1">
      <c r="B54" s="119"/>
      <c r="C54" s="120"/>
      <c r="D54" s="126"/>
      <c r="E54" s="127"/>
      <c r="F54" s="119"/>
      <c r="G54" s="119"/>
      <c r="H54" s="119"/>
      <c r="I54" s="123"/>
      <c r="J54" s="124"/>
      <c r="K54" s="125"/>
      <c r="L54" s="81" t="str">
        <f t="shared" si="0"/>
        <v/>
      </c>
      <c r="M54" s="22"/>
      <c r="N54" s="24" t="str">
        <f t="shared" si="1"/>
        <v/>
      </c>
      <c r="O54" s="23"/>
      <c r="P54" s="22"/>
      <c r="Q54" s="24" t="str">
        <f t="shared" si="2"/>
        <v/>
      </c>
    </row>
    <row r="55" spans="1:17" ht="15" outlineLevel="3" thickBot="1">
      <c r="B55" s="119"/>
      <c r="C55" s="120"/>
      <c r="D55" s="126"/>
      <c r="E55" s="127"/>
      <c r="F55" s="119"/>
      <c r="G55" s="119"/>
      <c r="H55" s="119"/>
      <c r="I55" s="123"/>
      <c r="J55" s="124"/>
      <c r="K55" s="125"/>
      <c r="L55" s="81" t="str">
        <f t="shared" si="0"/>
        <v/>
      </c>
      <c r="M55" s="22"/>
      <c r="N55" s="24" t="str">
        <f t="shared" si="1"/>
        <v/>
      </c>
      <c r="O55" s="23"/>
      <c r="P55" s="22"/>
      <c r="Q55" s="24" t="str">
        <f t="shared" si="2"/>
        <v/>
      </c>
    </row>
    <row r="56" spans="1:17" ht="15" outlineLevel="3" thickBot="1">
      <c r="B56" s="119"/>
      <c r="C56" s="120"/>
      <c r="D56" s="126"/>
      <c r="E56" s="127"/>
      <c r="F56" s="119"/>
      <c r="G56" s="119"/>
      <c r="H56" s="119"/>
      <c r="I56" s="123"/>
      <c r="J56" s="124"/>
      <c r="K56" s="125"/>
      <c r="L56" s="81" t="str">
        <f t="shared" si="0"/>
        <v/>
      </c>
      <c r="M56" s="22"/>
      <c r="N56" s="24" t="str">
        <f t="shared" si="1"/>
        <v/>
      </c>
      <c r="O56" s="23"/>
      <c r="P56" s="22"/>
      <c r="Q56" s="24" t="str">
        <f t="shared" si="2"/>
        <v/>
      </c>
    </row>
    <row r="57" spans="1:17" ht="15" outlineLevel="3" thickBot="1">
      <c r="B57" s="119"/>
      <c r="C57" s="120"/>
      <c r="D57" s="126"/>
      <c r="E57" s="127"/>
      <c r="F57" s="119"/>
      <c r="G57" s="119"/>
      <c r="H57" s="119"/>
      <c r="I57" s="123"/>
      <c r="J57" s="124"/>
      <c r="K57" s="125"/>
      <c r="L57" s="81" t="str">
        <f t="shared" si="0"/>
        <v/>
      </c>
      <c r="M57" s="22"/>
      <c r="N57" s="24" t="str">
        <f t="shared" si="1"/>
        <v/>
      </c>
      <c r="O57" s="23"/>
      <c r="P57" s="22"/>
      <c r="Q57" s="24" t="str">
        <f t="shared" si="2"/>
        <v/>
      </c>
    </row>
    <row r="58" spans="1:17" ht="15" outlineLevel="3" thickBot="1">
      <c r="B58" s="119"/>
      <c r="C58" s="120"/>
      <c r="D58" s="126"/>
      <c r="E58" s="127"/>
      <c r="F58" s="119"/>
      <c r="G58" s="119"/>
      <c r="H58" s="119"/>
      <c r="I58" s="123"/>
      <c r="J58" s="124"/>
      <c r="K58" s="125"/>
      <c r="L58" s="81" t="str">
        <f t="shared" si="0"/>
        <v/>
      </c>
      <c r="M58" s="22"/>
      <c r="N58" s="24" t="str">
        <f t="shared" si="1"/>
        <v/>
      </c>
      <c r="O58" s="23"/>
      <c r="P58" s="22"/>
      <c r="Q58" s="24" t="str">
        <f t="shared" si="2"/>
        <v/>
      </c>
    </row>
    <row r="59" spans="1:17" ht="15" outlineLevel="3" thickBot="1">
      <c r="B59" s="119"/>
      <c r="C59" s="120"/>
      <c r="D59" s="126"/>
      <c r="E59" s="127"/>
      <c r="F59" s="119"/>
      <c r="G59" s="119"/>
      <c r="H59" s="119"/>
      <c r="I59" s="123"/>
      <c r="J59" s="124"/>
      <c r="K59" s="125"/>
      <c r="L59" s="81" t="str">
        <f t="shared" si="0"/>
        <v/>
      </c>
      <c r="M59" s="22"/>
      <c r="N59" s="24" t="str">
        <f t="shared" si="1"/>
        <v/>
      </c>
      <c r="O59" s="23"/>
      <c r="P59" s="22"/>
      <c r="Q59" s="24" t="str">
        <f t="shared" si="2"/>
        <v/>
      </c>
    </row>
    <row r="60" spans="1:17" ht="15" outlineLevel="3" thickBot="1">
      <c r="B60" s="119"/>
      <c r="C60" s="120"/>
      <c r="D60" s="126"/>
      <c r="E60" s="127"/>
      <c r="F60" s="119"/>
      <c r="G60" s="119"/>
      <c r="H60" s="119"/>
      <c r="I60" s="123"/>
      <c r="J60" s="124"/>
      <c r="K60" s="125"/>
      <c r="L60" s="81" t="str">
        <f t="shared" si="0"/>
        <v/>
      </c>
      <c r="M60" s="22"/>
      <c r="N60" s="24" t="str">
        <f t="shared" si="1"/>
        <v/>
      </c>
      <c r="O60" s="23"/>
      <c r="P60" s="22"/>
      <c r="Q60" s="24" t="str">
        <f t="shared" si="2"/>
        <v/>
      </c>
    </row>
    <row r="61" spans="1:17" ht="15" outlineLevel="3" thickBot="1">
      <c r="B61" s="119"/>
      <c r="C61" s="120"/>
      <c r="D61" s="126"/>
      <c r="E61" s="127"/>
      <c r="F61" s="119"/>
      <c r="G61" s="119"/>
      <c r="H61" s="119"/>
      <c r="I61" s="123"/>
      <c r="J61" s="124"/>
      <c r="K61" s="125"/>
      <c r="L61" s="81" t="str">
        <f t="shared" si="0"/>
        <v/>
      </c>
      <c r="M61" s="22"/>
      <c r="N61" s="24" t="str">
        <f t="shared" si="1"/>
        <v/>
      </c>
      <c r="O61" s="23"/>
      <c r="P61" s="22"/>
      <c r="Q61" s="24" t="str">
        <f t="shared" si="2"/>
        <v/>
      </c>
    </row>
    <row r="62" spans="1:17" ht="15" outlineLevel="3" thickBot="1">
      <c r="B62" s="119"/>
      <c r="C62" s="120"/>
      <c r="D62" s="126"/>
      <c r="E62" s="127"/>
      <c r="F62" s="119"/>
      <c r="G62" s="119"/>
      <c r="H62" s="119"/>
      <c r="I62" s="123"/>
      <c r="J62" s="124"/>
      <c r="K62" s="125"/>
      <c r="L62" s="81" t="str">
        <f t="shared" si="0"/>
        <v/>
      </c>
      <c r="M62" s="22"/>
      <c r="N62" s="24" t="str">
        <f t="shared" si="1"/>
        <v/>
      </c>
      <c r="O62" s="23"/>
      <c r="P62" s="22"/>
      <c r="Q62" s="24" t="str">
        <f t="shared" si="2"/>
        <v/>
      </c>
    </row>
    <row r="63" spans="1:17" ht="73" thickBot="1">
      <c r="A63" s="117" t="s">
        <v>155</v>
      </c>
      <c r="D63" s="20"/>
      <c r="L63" s="80"/>
      <c r="M63" s="22"/>
      <c r="N63" s="26"/>
      <c r="O63" s="23"/>
      <c r="P63" s="22"/>
      <c r="Q63" s="26"/>
    </row>
    <row r="64" spans="1:17" ht="19" thickBot="1">
      <c r="B64" s="163" t="s">
        <v>78</v>
      </c>
      <c r="C64" s="164"/>
      <c r="D64" s="164"/>
      <c r="E64" s="164"/>
      <c r="F64" s="164"/>
      <c r="G64" s="164"/>
      <c r="H64" s="164"/>
      <c r="I64" s="164"/>
      <c r="J64" s="164"/>
      <c r="K64" s="164"/>
      <c r="L64" s="164"/>
      <c r="M64" s="164"/>
      <c r="N64" s="164"/>
      <c r="O64" s="164"/>
      <c r="P64" s="164"/>
      <c r="Q64" s="165"/>
    </row>
    <row r="65" spans="2:17" ht="16" customHeight="1" thickBot="1">
      <c r="B65" s="166" t="s">
        <v>63</v>
      </c>
      <c r="C65" s="176" t="s">
        <v>102</v>
      </c>
      <c r="D65" s="176" t="s">
        <v>103</v>
      </c>
      <c r="E65" s="182" t="s">
        <v>35</v>
      </c>
      <c r="F65" s="130" t="s">
        <v>126</v>
      </c>
      <c r="G65" s="180" t="s">
        <v>58</v>
      </c>
      <c r="H65" s="180" t="s">
        <v>59</v>
      </c>
      <c r="I65" s="176" t="s">
        <v>1</v>
      </c>
      <c r="J65" s="161" t="s">
        <v>0</v>
      </c>
      <c r="K65" s="178" t="s">
        <v>2</v>
      </c>
      <c r="L65" s="136" t="s">
        <v>75</v>
      </c>
      <c r="M65" s="173" t="s">
        <v>71</v>
      </c>
      <c r="N65" s="136" t="s">
        <v>121</v>
      </c>
      <c r="O65" s="23"/>
      <c r="P65" s="158" t="s">
        <v>119</v>
      </c>
      <c r="Q65" s="157"/>
    </row>
    <row r="66" spans="2:17" ht="47.5" customHeight="1" thickBot="1">
      <c r="B66" s="167"/>
      <c r="C66" s="177"/>
      <c r="D66" s="177"/>
      <c r="E66" s="183"/>
      <c r="F66" s="131"/>
      <c r="G66" s="181"/>
      <c r="H66" s="181"/>
      <c r="I66" s="177"/>
      <c r="J66" s="162"/>
      <c r="K66" s="179"/>
      <c r="L66" s="137"/>
      <c r="M66" s="175"/>
      <c r="N66" s="137"/>
      <c r="O66" s="23"/>
      <c r="P66" s="78" t="s">
        <v>38</v>
      </c>
      <c r="Q66" s="79" t="s">
        <v>120</v>
      </c>
    </row>
    <row r="67" spans="2:17" ht="15" customHeight="1" thickBot="1">
      <c r="B67" s="121"/>
      <c r="C67" s="119"/>
      <c r="D67" s="119"/>
      <c r="E67" s="121"/>
      <c r="F67" s="121"/>
      <c r="G67" s="121"/>
      <c r="H67" s="121"/>
      <c r="I67" s="119"/>
      <c r="J67" s="119"/>
      <c r="K67" s="122"/>
      <c r="L67" s="119"/>
      <c r="M67" s="77" t="str">
        <f t="shared" ref="M67:M130" si="3">IFERROR(IF(L67&lt;&gt;"",L67/$M$8,""),"")</f>
        <v/>
      </c>
      <c r="N67" s="24" t="str">
        <f>IF($B67&lt;&gt;"",K67*$L67,"")</f>
        <v/>
      </c>
      <c r="O67" s="23"/>
      <c r="P67" s="24">
        <f>IFERROR($K67*(1-IF(J67="Yes",$I$270,0))*(1-IF(($N$267-$N$270)&gt;'Discount Structure'!$A$4,$I$271,0)),0)</f>
        <v>0</v>
      </c>
      <c r="Q67" s="24" t="str">
        <f>IF($B67&lt;&gt;"",P67*$L67,"")</f>
        <v/>
      </c>
    </row>
    <row r="68" spans="2:17" ht="15" customHeight="1" thickBot="1">
      <c r="B68" s="121"/>
      <c r="C68" s="119"/>
      <c r="D68" s="119"/>
      <c r="E68" s="121"/>
      <c r="F68" s="121"/>
      <c r="G68" s="121"/>
      <c r="H68" s="121"/>
      <c r="I68" s="119"/>
      <c r="J68" s="119"/>
      <c r="K68" s="122"/>
      <c r="L68" s="119"/>
      <c r="M68" s="77" t="str">
        <f t="shared" si="3"/>
        <v/>
      </c>
      <c r="N68" s="24" t="str">
        <f t="shared" ref="N68:N131" si="4">IF($B68&lt;&gt;"",K68*$L68,"")</f>
        <v/>
      </c>
      <c r="O68" s="23"/>
      <c r="P68" s="24">
        <f>IFERROR($K68*(1-IF(J68="Yes",$I$270,0))*(1-IF(($N$267-$N$270)&gt;'Discount Structure'!$A$4,$I$271,0)),0)</f>
        <v>0</v>
      </c>
      <c r="Q68" s="24" t="str">
        <f t="shared" ref="Q68:Q131" si="5">IF($B68&lt;&gt;"",P68*$L68,"")</f>
        <v/>
      </c>
    </row>
    <row r="69" spans="2:17" ht="15" customHeight="1" thickBot="1">
      <c r="B69" s="121"/>
      <c r="C69" s="119"/>
      <c r="D69" s="119"/>
      <c r="E69" s="121"/>
      <c r="F69" s="121"/>
      <c r="G69" s="121"/>
      <c r="H69" s="121"/>
      <c r="I69" s="119"/>
      <c r="J69" s="119"/>
      <c r="K69" s="122"/>
      <c r="L69" s="119"/>
      <c r="M69" s="77" t="str">
        <f t="shared" si="3"/>
        <v/>
      </c>
      <c r="N69" s="24" t="str">
        <f t="shared" si="4"/>
        <v/>
      </c>
      <c r="O69" s="23"/>
      <c r="P69" s="24">
        <f>IFERROR($K69*(1-IF(J69="Yes",$I$270,0))*(1-IF(($N$267-$N$270)&gt;'Discount Structure'!$A$4,$I$271,0)),0)</f>
        <v>0</v>
      </c>
      <c r="Q69" s="24" t="str">
        <f t="shared" si="5"/>
        <v/>
      </c>
    </row>
    <row r="70" spans="2:17" ht="15" customHeight="1" thickBot="1">
      <c r="B70" s="121"/>
      <c r="C70" s="119"/>
      <c r="D70" s="119"/>
      <c r="E70" s="121"/>
      <c r="F70" s="121"/>
      <c r="G70" s="121"/>
      <c r="H70" s="121"/>
      <c r="I70" s="119"/>
      <c r="J70" s="119"/>
      <c r="K70" s="122"/>
      <c r="L70" s="119"/>
      <c r="M70" s="77" t="str">
        <f t="shared" si="3"/>
        <v/>
      </c>
      <c r="N70" s="24" t="str">
        <f t="shared" si="4"/>
        <v/>
      </c>
      <c r="O70" s="23"/>
      <c r="P70" s="24">
        <f>IFERROR($K70*(1-IF(J70="Yes",$I$270,0))*(1-IF(($N$267-$N$270)&gt;'Discount Structure'!$A$4,$I$271,0)),0)</f>
        <v>0</v>
      </c>
      <c r="Q70" s="24" t="str">
        <f t="shared" si="5"/>
        <v/>
      </c>
    </row>
    <row r="71" spans="2:17" ht="15" customHeight="1" thickBot="1">
      <c r="B71" s="121"/>
      <c r="C71" s="119"/>
      <c r="D71" s="119"/>
      <c r="E71" s="121"/>
      <c r="F71" s="121"/>
      <c r="G71" s="121"/>
      <c r="H71" s="121"/>
      <c r="I71" s="119"/>
      <c r="J71" s="119"/>
      <c r="K71" s="122"/>
      <c r="L71" s="119"/>
      <c r="M71" s="77" t="str">
        <f t="shared" si="3"/>
        <v/>
      </c>
      <c r="N71" s="24" t="str">
        <f t="shared" si="4"/>
        <v/>
      </c>
      <c r="O71" s="23"/>
      <c r="P71" s="24">
        <f>IFERROR($K71*(1-IF(J71="Yes",$I$270,0))*(1-IF(($N$267-$N$270)&gt;'Discount Structure'!$A$4,$I$271,0)),0)</f>
        <v>0</v>
      </c>
      <c r="Q71" s="24" t="str">
        <f t="shared" si="5"/>
        <v/>
      </c>
    </row>
    <row r="72" spans="2:17" ht="15" customHeight="1" thickBot="1">
      <c r="B72" s="121"/>
      <c r="C72" s="119"/>
      <c r="D72" s="119"/>
      <c r="E72" s="121"/>
      <c r="F72" s="121"/>
      <c r="G72" s="121"/>
      <c r="H72" s="121"/>
      <c r="I72" s="119"/>
      <c r="J72" s="119"/>
      <c r="K72" s="122"/>
      <c r="L72" s="119"/>
      <c r="M72" s="77" t="str">
        <f t="shared" si="3"/>
        <v/>
      </c>
      <c r="N72" s="24" t="str">
        <f t="shared" si="4"/>
        <v/>
      </c>
      <c r="O72" s="23"/>
      <c r="P72" s="24">
        <f>IFERROR($K72*(1-IF(J72="Yes",$I$270,0))*(1-IF(($N$267-$N$270)&gt;'Discount Structure'!$A$4,$I$271,0)),0)</f>
        <v>0</v>
      </c>
      <c r="Q72" s="24" t="str">
        <f t="shared" si="5"/>
        <v/>
      </c>
    </row>
    <row r="73" spans="2:17" ht="15" customHeight="1" thickBot="1">
      <c r="B73" s="121"/>
      <c r="C73" s="119"/>
      <c r="D73" s="119"/>
      <c r="E73" s="121"/>
      <c r="F73" s="121"/>
      <c r="G73" s="121"/>
      <c r="H73" s="121"/>
      <c r="I73" s="119"/>
      <c r="J73" s="119"/>
      <c r="K73" s="122"/>
      <c r="L73" s="119"/>
      <c r="M73" s="77" t="str">
        <f t="shared" si="3"/>
        <v/>
      </c>
      <c r="N73" s="24" t="str">
        <f t="shared" si="4"/>
        <v/>
      </c>
      <c r="O73" s="23"/>
      <c r="P73" s="24">
        <f>IFERROR($K73*(1-IF(J73="Yes",$I$270,0))*(1-IF(($N$267-$N$270)&gt;'Discount Structure'!$A$4,$I$271,0)),0)</f>
        <v>0</v>
      </c>
      <c r="Q73" s="24" t="str">
        <f t="shared" si="5"/>
        <v/>
      </c>
    </row>
    <row r="74" spans="2:17" ht="15" customHeight="1" thickBot="1">
      <c r="B74" s="121"/>
      <c r="C74" s="119"/>
      <c r="D74" s="119"/>
      <c r="E74" s="121"/>
      <c r="F74" s="121"/>
      <c r="G74" s="121"/>
      <c r="H74" s="121"/>
      <c r="I74" s="119"/>
      <c r="J74" s="119"/>
      <c r="K74" s="122"/>
      <c r="L74" s="119"/>
      <c r="M74" s="77" t="str">
        <f t="shared" si="3"/>
        <v/>
      </c>
      <c r="N74" s="24" t="str">
        <f t="shared" si="4"/>
        <v/>
      </c>
      <c r="O74" s="23"/>
      <c r="P74" s="24">
        <f>IFERROR($K74*(1-IF(J74="Yes",$I$270,0))*(1-IF(($N$267-$N$270)&gt;'Discount Structure'!$A$4,$I$271,0)),0)</f>
        <v>0</v>
      </c>
      <c r="Q74" s="24" t="str">
        <f t="shared" si="5"/>
        <v/>
      </c>
    </row>
    <row r="75" spans="2:17" ht="15" customHeight="1" thickBot="1">
      <c r="B75" s="121"/>
      <c r="C75" s="119"/>
      <c r="D75" s="119"/>
      <c r="E75" s="121"/>
      <c r="F75" s="121"/>
      <c r="G75" s="121"/>
      <c r="H75" s="121"/>
      <c r="I75" s="119"/>
      <c r="J75" s="119"/>
      <c r="K75" s="122"/>
      <c r="L75" s="119"/>
      <c r="M75" s="77" t="str">
        <f t="shared" si="3"/>
        <v/>
      </c>
      <c r="N75" s="24" t="str">
        <f t="shared" si="4"/>
        <v/>
      </c>
      <c r="O75" s="23"/>
      <c r="P75" s="24">
        <f>IFERROR($K75*(1-IF(J75="Yes",$I$270,0))*(1-IF(($N$267-$N$270)&gt;'Discount Structure'!$A$4,$I$271,0)),0)</f>
        <v>0</v>
      </c>
      <c r="Q75" s="24" t="str">
        <f t="shared" si="5"/>
        <v/>
      </c>
    </row>
    <row r="76" spans="2:17" ht="15" customHeight="1" thickBot="1">
      <c r="B76" s="121"/>
      <c r="C76" s="119"/>
      <c r="D76" s="119"/>
      <c r="E76" s="121"/>
      <c r="F76" s="121"/>
      <c r="G76" s="121"/>
      <c r="H76" s="121"/>
      <c r="I76" s="119"/>
      <c r="J76" s="119"/>
      <c r="K76" s="122"/>
      <c r="L76" s="119"/>
      <c r="M76" s="77" t="str">
        <f t="shared" si="3"/>
        <v/>
      </c>
      <c r="N76" s="24" t="str">
        <f t="shared" si="4"/>
        <v/>
      </c>
      <c r="O76" s="23"/>
      <c r="P76" s="24">
        <f>IFERROR($K76*(1-IF(J76="Yes",$I$270,0))*(1-IF(($N$267-$N$270)&gt;'Discount Structure'!$A$4,$I$271,0)),0)</f>
        <v>0</v>
      </c>
      <c r="Q76" s="24" t="str">
        <f t="shared" si="5"/>
        <v/>
      </c>
    </row>
    <row r="77" spans="2:17" ht="15" customHeight="1" thickBot="1">
      <c r="B77" s="121"/>
      <c r="C77" s="119"/>
      <c r="D77" s="119"/>
      <c r="E77" s="121"/>
      <c r="F77" s="121"/>
      <c r="G77" s="121"/>
      <c r="H77" s="121"/>
      <c r="I77" s="119"/>
      <c r="J77" s="119"/>
      <c r="K77" s="122"/>
      <c r="L77" s="119"/>
      <c r="M77" s="77" t="str">
        <f t="shared" si="3"/>
        <v/>
      </c>
      <c r="N77" s="24" t="str">
        <f t="shared" si="4"/>
        <v/>
      </c>
      <c r="O77" s="23"/>
      <c r="P77" s="24">
        <f>IFERROR($K77*(1-IF(J77="Yes",$I$270,0))*(1-IF(($N$267-$N$270)&gt;'Discount Structure'!$A$4,$I$271,0)),0)</f>
        <v>0</v>
      </c>
      <c r="Q77" s="24" t="str">
        <f t="shared" si="5"/>
        <v/>
      </c>
    </row>
    <row r="78" spans="2:17" ht="15" customHeight="1" outlineLevel="1" thickBot="1">
      <c r="B78" s="121"/>
      <c r="C78" s="119"/>
      <c r="D78" s="119"/>
      <c r="E78" s="121"/>
      <c r="F78" s="121"/>
      <c r="G78" s="121"/>
      <c r="H78" s="121"/>
      <c r="I78" s="119"/>
      <c r="J78" s="119"/>
      <c r="K78" s="122"/>
      <c r="L78" s="119"/>
      <c r="M78" s="77" t="str">
        <f t="shared" si="3"/>
        <v/>
      </c>
      <c r="N78" s="24" t="str">
        <f t="shared" si="4"/>
        <v/>
      </c>
      <c r="O78" s="23"/>
      <c r="P78" s="24">
        <f>IFERROR($K78*(1-IF(J78="Yes",$I$270,0))*(1-IF(($N$267-$N$270)&gt;'Discount Structure'!$A$4,$I$271,0)),0)</f>
        <v>0</v>
      </c>
      <c r="Q78" s="24" t="str">
        <f t="shared" si="5"/>
        <v/>
      </c>
    </row>
    <row r="79" spans="2:17" ht="15" customHeight="1" outlineLevel="1" thickBot="1">
      <c r="B79" s="121"/>
      <c r="C79" s="119"/>
      <c r="D79" s="119"/>
      <c r="E79" s="121"/>
      <c r="F79" s="121"/>
      <c r="G79" s="121"/>
      <c r="H79" s="121"/>
      <c r="I79" s="119"/>
      <c r="J79" s="119"/>
      <c r="K79" s="122"/>
      <c r="L79" s="119"/>
      <c r="M79" s="77" t="str">
        <f t="shared" si="3"/>
        <v/>
      </c>
      <c r="N79" s="24" t="str">
        <f t="shared" si="4"/>
        <v/>
      </c>
      <c r="O79" s="23"/>
      <c r="P79" s="24">
        <f>IFERROR($K79*(1-IF(J79="Yes",$I$270,0))*(1-IF(($N$267-$N$270)&gt;'Discount Structure'!$A$4,$I$271,0)),0)</f>
        <v>0</v>
      </c>
      <c r="Q79" s="24" t="str">
        <f t="shared" si="5"/>
        <v/>
      </c>
    </row>
    <row r="80" spans="2:17" ht="15" customHeight="1" outlineLevel="1" thickBot="1">
      <c r="B80" s="121"/>
      <c r="C80" s="119"/>
      <c r="D80" s="119"/>
      <c r="E80" s="121"/>
      <c r="F80" s="121"/>
      <c r="G80" s="121"/>
      <c r="H80" s="121"/>
      <c r="I80" s="119"/>
      <c r="J80" s="119"/>
      <c r="K80" s="122"/>
      <c r="L80" s="119"/>
      <c r="M80" s="77" t="str">
        <f t="shared" si="3"/>
        <v/>
      </c>
      <c r="N80" s="24" t="str">
        <f t="shared" si="4"/>
        <v/>
      </c>
      <c r="O80" s="23"/>
      <c r="P80" s="24">
        <f>IFERROR($K80*(1-IF(J80="Yes",$I$270,0))*(1-IF(($N$267-$N$270)&gt;'Discount Structure'!$A$4,$I$271,0)),0)</f>
        <v>0</v>
      </c>
      <c r="Q80" s="24" t="str">
        <f t="shared" si="5"/>
        <v/>
      </c>
    </row>
    <row r="81" spans="2:17" ht="15" customHeight="1" outlineLevel="1" thickBot="1">
      <c r="B81" s="121"/>
      <c r="C81" s="119"/>
      <c r="D81" s="119"/>
      <c r="E81" s="121"/>
      <c r="F81" s="121"/>
      <c r="G81" s="121"/>
      <c r="H81" s="121"/>
      <c r="I81" s="119"/>
      <c r="J81" s="119"/>
      <c r="K81" s="122"/>
      <c r="L81" s="119"/>
      <c r="M81" s="77" t="str">
        <f t="shared" si="3"/>
        <v/>
      </c>
      <c r="N81" s="24" t="str">
        <f t="shared" si="4"/>
        <v/>
      </c>
      <c r="O81" s="23"/>
      <c r="P81" s="24">
        <f>IFERROR($K81*(1-IF(J81="Yes",$I$270,0))*(1-IF(($N$267-$N$270)&gt;'Discount Structure'!$A$4,$I$271,0)),0)</f>
        <v>0</v>
      </c>
      <c r="Q81" s="24" t="str">
        <f t="shared" si="5"/>
        <v/>
      </c>
    </row>
    <row r="82" spans="2:17" ht="15" customHeight="1" outlineLevel="1" thickBot="1">
      <c r="B82" s="121"/>
      <c r="C82" s="119"/>
      <c r="D82" s="119"/>
      <c r="E82" s="121"/>
      <c r="F82" s="121"/>
      <c r="G82" s="121"/>
      <c r="H82" s="121"/>
      <c r="I82" s="119"/>
      <c r="J82" s="119"/>
      <c r="K82" s="122"/>
      <c r="L82" s="119"/>
      <c r="M82" s="77" t="str">
        <f t="shared" si="3"/>
        <v/>
      </c>
      <c r="N82" s="24" t="str">
        <f t="shared" si="4"/>
        <v/>
      </c>
      <c r="O82" s="23"/>
      <c r="P82" s="24">
        <f>IFERROR($K82*(1-IF(J82="Yes",$I$270,0))*(1-IF(($N$267-$N$270)&gt;'Discount Structure'!$A$4,$I$271,0)),0)</f>
        <v>0</v>
      </c>
      <c r="Q82" s="24" t="str">
        <f t="shared" si="5"/>
        <v/>
      </c>
    </row>
    <row r="83" spans="2:17" ht="15" customHeight="1" outlineLevel="1" thickBot="1">
      <c r="B83" s="121"/>
      <c r="C83" s="119"/>
      <c r="D83" s="119"/>
      <c r="E83" s="121"/>
      <c r="F83" s="121"/>
      <c r="G83" s="121"/>
      <c r="H83" s="121"/>
      <c r="I83" s="119"/>
      <c r="J83" s="119"/>
      <c r="K83" s="122"/>
      <c r="L83" s="119"/>
      <c r="M83" s="77" t="str">
        <f t="shared" si="3"/>
        <v/>
      </c>
      <c r="N83" s="24" t="str">
        <f t="shared" si="4"/>
        <v/>
      </c>
      <c r="O83" s="23"/>
      <c r="P83" s="24">
        <f>IFERROR($K83*(1-IF(J83="Yes",$I$270,0))*(1-IF(($N$267-$N$270)&gt;'Discount Structure'!$A$4,$I$271,0)),0)</f>
        <v>0</v>
      </c>
      <c r="Q83" s="24" t="str">
        <f t="shared" si="5"/>
        <v/>
      </c>
    </row>
    <row r="84" spans="2:17" ht="15" customHeight="1" outlineLevel="1" thickBot="1">
      <c r="B84" s="121"/>
      <c r="C84" s="119"/>
      <c r="D84" s="119"/>
      <c r="E84" s="121"/>
      <c r="F84" s="121"/>
      <c r="G84" s="121"/>
      <c r="H84" s="121"/>
      <c r="I84" s="119"/>
      <c r="J84" s="119"/>
      <c r="K84" s="122"/>
      <c r="L84" s="119"/>
      <c r="M84" s="77" t="str">
        <f t="shared" si="3"/>
        <v/>
      </c>
      <c r="N84" s="24" t="str">
        <f t="shared" si="4"/>
        <v/>
      </c>
      <c r="O84" s="23"/>
      <c r="P84" s="24">
        <f>IFERROR($K84*(1-IF(J84="Yes",$I$270,0))*(1-IF(($N$267-$N$270)&gt;'Discount Structure'!$A$4,$I$271,0)),0)</f>
        <v>0</v>
      </c>
      <c r="Q84" s="24" t="str">
        <f t="shared" si="5"/>
        <v/>
      </c>
    </row>
    <row r="85" spans="2:17" ht="15" customHeight="1" outlineLevel="1" thickBot="1">
      <c r="B85" s="121"/>
      <c r="C85" s="119"/>
      <c r="D85" s="119"/>
      <c r="E85" s="121"/>
      <c r="F85" s="121"/>
      <c r="G85" s="121"/>
      <c r="H85" s="121"/>
      <c r="I85" s="119"/>
      <c r="J85" s="119"/>
      <c r="K85" s="122"/>
      <c r="L85" s="119"/>
      <c r="M85" s="77" t="str">
        <f t="shared" si="3"/>
        <v/>
      </c>
      <c r="N85" s="24" t="str">
        <f t="shared" si="4"/>
        <v/>
      </c>
      <c r="O85" s="23"/>
      <c r="P85" s="24">
        <f>IFERROR($K85*(1-IF(J85="Yes",$I$270,0))*(1-IF(($N$267-$N$270)&gt;'Discount Structure'!$A$4,$I$271,0)),0)</f>
        <v>0</v>
      </c>
      <c r="Q85" s="24" t="str">
        <f t="shared" si="5"/>
        <v/>
      </c>
    </row>
    <row r="86" spans="2:17" ht="15" customHeight="1" outlineLevel="1" thickBot="1">
      <c r="B86" s="121"/>
      <c r="C86" s="119"/>
      <c r="D86" s="119"/>
      <c r="E86" s="121"/>
      <c r="F86" s="121"/>
      <c r="G86" s="121"/>
      <c r="H86" s="121"/>
      <c r="I86" s="119"/>
      <c r="J86" s="119"/>
      <c r="K86" s="122"/>
      <c r="L86" s="119"/>
      <c r="M86" s="77" t="str">
        <f t="shared" si="3"/>
        <v/>
      </c>
      <c r="N86" s="24" t="str">
        <f t="shared" si="4"/>
        <v/>
      </c>
      <c r="O86" s="23"/>
      <c r="P86" s="24">
        <f>IFERROR($K86*(1-IF(J86="Yes",$I$270,0))*(1-IF(($N$267-$N$270)&gt;'Discount Structure'!$A$4,$I$271,0)),0)</f>
        <v>0</v>
      </c>
      <c r="Q86" s="24" t="str">
        <f t="shared" si="5"/>
        <v/>
      </c>
    </row>
    <row r="87" spans="2:17" ht="15" customHeight="1" outlineLevel="1" thickBot="1">
      <c r="B87" s="121"/>
      <c r="C87" s="119"/>
      <c r="D87" s="119"/>
      <c r="E87" s="121"/>
      <c r="F87" s="121"/>
      <c r="G87" s="121"/>
      <c r="H87" s="121"/>
      <c r="I87" s="119"/>
      <c r="J87" s="119"/>
      <c r="K87" s="122"/>
      <c r="L87" s="119"/>
      <c r="M87" s="77" t="str">
        <f t="shared" si="3"/>
        <v/>
      </c>
      <c r="N87" s="24" t="str">
        <f t="shared" si="4"/>
        <v/>
      </c>
      <c r="O87" s="23"/>
      <c r="P87" s="24">
        <f>IFERROR($K87*(1-IF(J87="Yes",$I$270,0))*(1-IF(($N$267-$N$270)&gt;'Discount Structure'!$A$4,$I$271,0)),0)</f>
        <v>0</v>
      </c>
      <c r="Q87" s="24" t="str">
        <f t="shared" si="5"/>
        <v/>
      </c>
    </row>
    <row r="88" spans="2:17" ht="15" customHeight="1" outlineLevel="1" thickBot="1">
      <c r="B88" s="121"/>
      <c r="C88" s="119"/>
      <c r="D88" s="119"/>
      <c r="E88" s="121"/>
      <c r="F88" s="121"/>
      <c r="G88" s="121"/>
      <c r="H88" s="121"/>
      <c r="I88" s="119"/>
      <c r="J88" s="119"/>
      <c r="K88" s="122"/>
      <c r="L88" s="119"/>
      <c r="M88" s="77" t="str">
        <f t="shared" si="3"/>
        <v/>
      </c>
      <c r="N88" s="24" t="str">
        <f t="shared" si="4"/>
        <v/>
      </c>
      <c r="O88" s="23"/>
      <c r="P88" s="24">
        <f>IFERROR($K88*(1-IF(J88="Yes",$I$270,0))*(1-IF(($N$267-$N$270)&gt;'Discount Structure'!$A$4,$I$271,0)),0)</f>
        <v>0</v>
      </c>
      <c r="Q88" s="24" t="str">
        <f t="shared" si="5"/>
        <v/>
      </c>
    </row>
    <row r="89" spans="2:17" ht="15" customHeight="1" outlineLevel="1" thickBot="1">
      <c r="B89" s="121"/>
      <c r="C89" s="119"/>
      <c r="D89" s="119"/>
      <c r="E89" s="121"/>
      <c r="F89" s="121"/>
      <c r="G89" s="121"/>
      <c r="H89" s="121"/>
      <c r="I89" s="119"/>
      <c r="J89" s="119"/>
      <c r="K89" s="122"/>
      <c r="L89" s="119"/>
      <c r="M89" s="77" t="str">
        <f t="shared" si="3"/>
        <v/>
      </c>
      <c r="N89" s="24" t="str">
        <f t="shared" si="4"/>
        <v/>
      </c>
      <c r="O89" s="23"/>
      <c r="P89" s="24">
        <f>IFERROR($K89*(1-IF(J89="Yes",$I$270,0))*(1-IF(($N$267-$N$270)&gt;'Discount Structure'!$A$4,$I$271,0)),0)</f>
        <v>0</v>
      </c>
      <c r="Q89" s="24" t="str">
        <f t="shared" si="5"/>
        <v/>
      </c>
    </row>
    <row r="90" spans="2:17" ht="15" customHeight="1" outlineLevel="1" thickBot="1">
      <c r="B90" s="121"/>
      <c r="C90" s="119"/>
      <c r="D90" s="119"/>
      <c r="E90" s="121"/>
      <c r="F90" s="121"/>
      <c r="G90" s="121"/>
      <c r="H90" s="121"/>
      <c r="I90" s="119"/>
      <c r="J90" s="119"/>
      <c r="K90" s="122"/>
      <c r="L90" s="119"/>
      <c r="M90" s="77" t="str">
        <f t="shared" si="3"/>
        <v/>
      </c>
      <c r="N90" s="24" t="str">
        <f t="shared" si="4"/>
        <v/>
      </c>
      <c r="O90" s="23"/>
      <c r="P90" s="24">
        <f>IFERROR($K90*(1-IF(J90="Yes",$I$270,0))*(1-IF(($N$267-$N$270)&gt;'Discount Structure'!$A$4,$I$271,0)),0)</f>
        <v>0</v>
      </c>
      <c r="Q90" s="24" t="str">
        <f t="shared" si="5"/>
        <v/>
      </c>
    </row>
    <row r="91" spans="2:17" ht="15" customHeight="1" outlineLevel="1" thickBot="1">
      <c r="B91" s="121"/>
      <c r="C91" s="119"/>
      <c r="D91" s="119"/>
      <c r="E91" s="121"/>
      <c r="F91" s="121"/>
      <c r="G91" s="121"/>
      <c r="H91" s="121"/>
      <c r="I91" s="119"/>
      <c r="J91" s="119"/>
      <c r="K91" s="122"/>
      <c r="L91" s="119"/>
      <c r="M91" s="77" t="str">
        <f t="shared" si="3"/>
        <v/>
      </c>
      <c r="N91" s="24" t="str">
        <f t="shared" si="4"/>
        <v/>
      </c>
      <c r="O91" s="23"/>
      <c r="P91" s="24">
        <f>IFERROR($K91*(1-IF(J91="Yes",$I$270,0))*(1-IF(($N$267-$N$270)&gt;'Discount Structure'!$A$4,$I$271,0)),0)</f>
        <v>0</v>
      </c>
      <c r="Q91" s="24" t="str">
        <f t="shared" si="5"/>
        <v/>
      </c>
    </row>
    <row r="92" spans="2:17" ht="15" customHeight="1" outlineLevel="1" thickBot="1">
      <c r="B92" s="121"/>
      <c r="C92" s="119"/>
      <c r="D92" s="119"/>
      <c r="E92" s="121"/>
      <c r="F92" s="121"/>
      <c r="G92" s="121"/>
      <c r="H92" s="121"/>
      <c r="I92" s="119"/>
      <c r="J92" s="119"/>
      <c r="K92" s="122"/>
      <c r="L92" s="119"/>
      <c r="M92" s="77" t="str">
        <f t="shared" si="3"/>
        <v/>
      </c>
      <c r="N92" s="24" t="str">
        <f t="shared" si="4"/>
        <v/>
      </c>
      <c r="O92" s="23"/>
      <c r="P92" s="24">
        <f>IFERROR($K92*(1-IF(J92="Yes",$I$270,0))*(1-IF(($N$267-$N$270)&gt;'Discount Structure'!$A$4,$I$271,0)),0)</f>
        <v>0</v>
      </c>
      <c r="Q92" s="24" t="str">
        <f t="shared" si="5"/>
        <v/>
      </c>
    </row>
    <row r="93" spans="2:17" ht="15" customHeight="1" outlineLevel="2" thickBot="1">
      <c r="B93" s="121"/>
      <c r="C93" s="119"/>
      <c r="D93" s="119"/>
      <c r="E93" s="121"/>
      <c r="F93" s="121"/>
      <c r="G93" s="121"/>
      <c r="H93" s="121"/>
      <c r="I93" s="119"/>
      <c r="J93" s="119"/>
      <c r="K93" s="122"/>
      <c r="L93" s="119"/>
      <c r="M93" s="77" t="str">
        <f t="shared" si="3"/>
        <v/>
      </c>
      <c r="N93" s="24" t="str">
        <f t="shared" si="4"/>
        <v/>
      </c>
      <c r="O93" s="23"/>
      <c r="P93" s="24">
        <f>IFERROR($K93*(1-IF(J93="Yes",$I$270,0))*(1-IF(($N$267-$N$270)&gt;'Discount Structure'!$A$4,$I$271,0)),0)</f>
        <v>0</v>
      </c>
      <c r="Q93" s="24" t="str">
        <f t="shared" si="5"/>
        <v/>
      </c>
    </row>
    <row r="94" spans="2:17" ht="15" customHeight="1" outlineLevel="2" thickBot="1">
      <c r="B94" s="121"/>
      <c r="C94" s="119"/>
      <c r="D94" s="119"/>
      <c r="E94" s="121"/>
      <c r="F94" s="121"/>
      <c r="G94" s="121"/>
      <c r="H94" s="121"/>
      <c r="I94" s="119"/>
      <c r="J94" s="119"/>
      <c r="K94" s="122"/>
      <c r="L94" s="119"/>
      <c r="M94" s="77" t="str">
        <f t="shared" si="3"/>
        <v/>
      </c>
      <c r="N94" s="24" t="str">
        <f t="shared" si="4"/>
        <v/>
      </c>
      <c r="O94" s="23"/>
      <c r="P94" s="24">
        <f>IFERROR($K94*(1-IF(J94="Yes",$I$270,0))*(1-IF(($N$267-$N$270)&gt;'Discount Structure'!$A$4,$I$271,0)),0)</f>
        <v>0</v>
      </c>
      <c r="Q94" s="24" t="str">
        <f t="shared" si="5"/>
        <v/>
      </c>
    </row>
    <row r="95" spans="2:17" ht="15" customHeight="1" outlineLevel="2" thickBot="1">
      <c r="B95" s="121"/>
      <c r="C95" s="119"/>
      <c r="D95" s="119"/>
      <c r="E95" s="121"/>
      <c r="F95" s="121"/>
      <c r="G95" s="121"/>
      <c r="H95" s="121"/>
      <c r="I95" s="119"/>
      <c r="J95" s="119"/>
      <c r="K95" s="122"/>
      <c r="L95" s="119"/>
      <c r="M95" s="77" t="str">
        <f t="shared" si="3"/>
        <v/>
      </c>
      <c r="N95" s="24" t="str">
        <f t="shared" si="4"/>
        <v/>
      </c>
      <c r="O95" s="23"/>
      <c r="P95" s="24">
        <f>IFERROR($K95*(1-IF(J95="Yes",$I$270,0))*(1-IF(($N$267-$N$270)&gt;'Discount Structure'!$A$4,$I$271,0)),0)</f>
        <v>0</v>
      </c>
      <c r="Q95" s="24" t="str">
        <f t="shared" si="5"/>
        <v/>
      </c>
    </row>
    <row r="96" spans="2:17" ht="15" customHeight="1" outlineLevel="2" thickBot="1">
      <c r="B96" s="121"/>
      <c r="C96" s="119"/>
      <c r="D96" s="119"/>
      <c r="E96" s="121"/>
      <c r="F96" s="121"/>
      <c r="G96" s="121"/>
      <c r="H96" s="121"/>
      <c r="I96" s="119"/>
      <c r="J96" s="119"/>
      <c r="K96" s="122"/>
      <c r="L96" s="119"/>
      <c r="M96" s="77" t="str">
        <f t="shared" si="3"/>
        <v/>
      </c>
      <c r="N96" s="24" t="str">
        <f t="shared" si="4"/>
        <v/>
      </c>
      <c r="O96" s="23"/>
      <c r="P96" s="24">
        <f>IFERROR($K96*(1-IF(J96="Yes",$I$270,0))*(1-IF(($N$267-$N$270)&gt;'Discount Structure'!$A$4,$I$271,0)),0)</f>
        <v>0</v>
      </c>
      <c r="Q96" s="24" t="str">
        <f t="shared" si="5"/>
        <v/>
      </c>
    </row>
    <row r="97" spans="2:17" ht="15" customHeight="1" outlineLevel="2" thickBot="1">
      <c r="B97" s="121"/>
      <c r="C97" s="119"/>
      <c r="D97" s="119"/>
      <c r="E97" s="121"/>
      <c r="F97" s="121"/>
      <c r="G97" s="121"/>
      <c r="H97" s="121"/>
      <c r="I97" s="119"/>
      <c r="J97" s="119"/>
      <c r="K97" s="122"/>
      <c r="L97" s="119"/>
      <c r="M97" s="77" t="str">
        <f t="shared" si="3"/>
        <v/>
      </c>
      <c r="N97" s="24" t="str">
        <f t="shared" si="4"/>
        <v/>
      </c>
      <c r="O97" s="23"/>
      <c r="P97" s="24">
        <f>IFERROR($K97*(1-IF(J97="Yes",$I$270,0))*(1-IF(($N$267-$N$270)&gt;'Discount Structure'!$A$4,$I$271,0)),0)</f>
        <v>0</v>
      </c>
      <c r="Q97" s="24" t="str">
        <f t="shared" si="5"/>
        <v/>
      </c>
    </row>
    <row r="98" spans="2:17" ht="15" customHeight="1" outlineLevel="2" thickBot="1">
      <c r="B98" s="121"/>
      <c r="C98" s="119"/>
      <c r="D98" s="119"/>
      <c r="E98" s="121"/>
      <c r="F98" s="121"/>
      <c r="G98" s="121"/>
      <c r="H98" s="121"/>
      <c r="I98" s="119"/>
      <c r="J98" s="119"/>
      <c r="K98" s="122"/>
      <c r="L98" s="119"/>
      <c r="M98" s="77" t="str">
        <f t="shared" si="3"/>
        <v/>
      </c>
      <c r="N98" s="24" t="str">
        <f t="shared" si="4"/>
        <v/>
      </c>
      <c r="O98" s="23"/>
      <c r="P98" s="24">
        <f>IFERROR($K98*(1-IF(J98="Yes",$I$270,0))*(1-IF(($N$267-$N$270)&gt;'Discount Structure'!$A$4,$I$271,0)),0)</f>
        <v>0</v>
      </c>
      <c r="Q98" s="24" t="str">
        <f t="shared" si="5"/>
        <v/>
      </c>
    </row>
    <row r="99" spans="2:17" ht="15" customHeight="1" outlineLevel="2" thickBot="1">
      <c r="B99" s="121"/>
      <c r="C99" s="119"/>
      <c r="D99" s="119"/>
      <c r="E99" s="121"/>
      <c r="F99" s="121"/>
      <c r="G99" s="121"/>
      <c r="H99" s="121"/>
      <c r="I99" s="119"/>
      <c r="J99" s="119"/>
      <c r="K99" s="122"/>
      <c r="L99" s="119"/>
      <c r="M99" s="77" t="str">
        <f t="shared" si="3"/>
        <v/>
      </c>
      <c r="N99" s="24" t="str">
        <f t="shared" si="4"/>
        <v/>
      </c>
      <c r="O99" s="23"/>
      <c r="P99" s="24">
        <f>IFERROR($K99*(1-IF(J99="Yes",$I$270,0))*(1-IF(($N$267-$N$270)&gt;'Discount Structure'!$A$4,$I$271,0)),0)</f>
        <v>0</v>
      </c>
      <c r="Q99" s="24" t="str">
        <f t="shared" si="5"/>
        <v/>
      </c>
    </row>
    <row r="100" spans="2:17" ht="15" customHeight="1" outlineLevel="2" thickBot="1">
      <c r="B100" s="121"/>
      <c r="C100" s="119"/>
      <c r="D100" s="119"/>
      <c r="E100" s="121"/>
      <c r="F100" s="121"/>
      <c r="G100" s="121"/>
      <c r="H100" s="121"/>
      <c r="I100" s="119"/>
      <c r="J100" s="119"/>
      <c r="K100" s="122"/>
      <c r="L100" s="119"/>
      <c r="M100" s="77" t="str">
        <f t="shared" si="3"/>
        <v/>
      </c>
      <c r="N100" s="24" t="str">
        <f t="shared" si="4"/>
        <v/>
      </c>
      <c r="O100" s="23"/>
      <c r="P100" s="24">
        <f>IFERROR($K100*(1-IF(J100="Yes",$I$270,0))*(1-IF(($N$267-$N$270)&gt;'Discount Structure'!$A$4,$I$271,0)),0)</f>
        <v>0</v>
      </c>
      <c r="Q100" s="24" t="str">
        <f t="shared" si="5"/>
        <v/>
      </c>
    </row>
    <row r="101" spans="2:17" ht="15" customHeight="1" outlineLevel="2" thickBot="1">
      <c r="B101" s="121"/>
      <c r="C101" s="119"/>
      <c r="D101" s="119"/>
      <c r="E101" s="121"/>
      <c r="F101" s="121"/>
      <c r="G101" s="121"/>
      <c r="H101" s="121"/>
      <c r="I101" s="119"/>
      <c r="J101" s="119"/>
      <c r="K101" s="122"/>
      <c r="L101" s="119"/>
      <c r="M101" s="77" t="str">
        <f t="shared" si="3"/>
        <v/>
      </c>
      <c r="N101" s="24" t="str">
        <f t="shared" si="4"/>
        <v/>
      </c>
      <c r="O101" s="23"/>
      <c r="P101" s="24">
        <f>IFERROR($K101*(1-IF(J101="Yes",$I$270,0))*(1-IF(($N$267-$N$270)&gt;'Discount Structure'!$A$4,$I$271,0)),0)</f>
        <v>0</v>
      </c>
      <c r="Q101" s="24" t="str">
        <f t="shared" si="5"/>
        <v/>
      </c>
    </row>
    <row r="102" spans="2:17" ht="15" customHeight="1" outlineLevel="2" thickBot="1">
      <c r="B102" s="121"/>
      <c r="C102" s="119"/>
      <c r="D102" s="119"/>
      <c r="E102" s="121"/>
      <c r="F102" s="121"/>
      <c r="G102" s="121"/>
      <c r="H102" s="121"/>
      <c r="I102" s="119"/>
      <c r="J102" s="119"/>
      <c r="K102" s="122"/>
      <c r="L102" s="119"/>
      <c r="M102" s="77" t="str">
        <f t="shared" si="3"/>
        <v/>
      </c>
      <c r="N102" s="24" t="str">
        <f t="shared" si="4"/>
        <v/>
      </c>
      <c r="O102" s="23"/>
      <c r="P102" s="24">
        <f>IFERROR($K102*(1-IF(J102="Yes",$I$270,0))*(1-IF(($N$267-$N$270)&gt;'Discount Structure'!$A$4,$I$271,0)),0)</f>
        <v>0</v>
      </c>
      <c r="Q102" s="24" t="str">
        <f t="shared" si="5"/>
        <v/>
      </c>
    </row>
    <row r="103" spans="2:17" ht="15" customHeight="1" outlineLevel="2" thickBot="1">
      <c r="B103" s="121"/>
      <c r="C103" s="119"/>
      <c r="D103" s="119"/>
      <c r="E103" s="121"/>
      <c r="F103" s="121"/>
      <c r="G103" s="121"/>
      <c r="H103" s="121"/>
      <c r="I103" s="119"/>
      <c r="J103" s="119"/>
      <c r="K103" s="122"/>
      <c r="L103" s="119"/>
      <c r="M103" s="77" t="str">
        <f t="shared" si="3"/>
        <v/>
      </c>
      <c r="N103" s="24" t="str">
        <f t="shared" si="4"/>
        <v/>
      </c>
      <c r="O103" s="23"/>
      <c r="P103" s="24">
        <f>IFERROR($K103*(1-IF(J103="Yes",$I$270,0))*(1-IF(($N$267-$N$270)&gt;'Discount Structure'!$A$4,$I$271,0)),0)</f>
        <v>0</v>
      </c>
      <c r="Q103" s="24" t="str">
        <f t="shared" si="5"/>
        <v/>
      </c>
    </row>
    <row r="104" spans="2:17" ht="15" customHeight="1" outlineLevel="2" thickBot="1">
      <c r="B104" s="121"/>
      <c r="C104" s="119"/>
      <c r="D104" s="119"/>
      <c r="E104" s="121"/>
      <c r="F104" s="121"/>
      <c r="G104" s="121"/>
      <c r="H104" s="121"/>
      <c r="I104" s="119"/>
      <c r="J104" s="119"/>
      <c r="K104" s="122"/>
      <c r="L104" s="119"/>
      <c r="M104" s="77" t="str">
        <f t="shared" si="3"/>
        <v/>
      </c>
      <c r="N104" s="24" t="str">
        <f t="shared" si="4"/>
        <v/>
      </c>
      <c r="O104" s="23"/>
      <c r="P104" s="24">
        <f>IFERROR($K104*(1-IF(J104="Yes",$I$270,0))*(1-IF(($N$267-$N$270)&gt;'Discount Structure'!$A$4,$I$271,0)),0)</f>
        <v>0</v>
      </c>
      <c r="Q104" s="24" t="str">
        <f t="shared" si="5"/>
        <v/>
      </c>
    </row>
    <row r="105" spans="2:17" ht="15" customHeight="1" outlineLevel="2" thickBot="1">
      <c r="B105" s="121"/>
      <c r="C105" s="119"/>
      <c r="D105" s="119"/>
      <c r="E105" s="121"/>
      <c r="F105" s="121"/>
      <c r="G105" s="121"/>
      <c r="H105" s="121"/>
      <c r="I105" s="119"/>
      <c r="J105" s="119"/>
      <c r="K105" s="122"/>
      <c r="L105" s="119"/>
      <c r="M105" s="77" t="str">
        <f t="shared" si="3"/>
        <v/>
      </c>
      <c r="N105" s="24" t="str">
        <f t="shared" si="4"/>
        <v/>
      </c>
      <c r="O105" s="23"/>
      <c r="P105" s="24">
        <f>IFERROR($K105*(1-IF(J105="Yes",$I$270,0))*(1-IF(($N$267-$N$270)&gt;'Discount Structure'!$A$4,$I$271,0)),0)</f>
        <v>0</v>
      </c>
      <c r="Q105" s="24" t="str">
        <f t="shared" si="5"/>
        <v/>
      </c>
    </row>
    <row r="106" spans="2:17" ht="15" customHeight="1" outlineLevel="2" thickBot="1">
      <c r="B106" s="121"/>
      <c r="C106" s="119"/>
      <c r="D106" s="119"/>
      <c r="E106" s="121"/>
      <c r="F106" s="121"/>
      <c r="G106" s="121"/>
      <c r="H106" s="121"/>
      <c r="I106" s="119"/>
      <c r="J106" s="119"/>
      <c r="K106" s="122"/>
      <c r="L106" s="119"/>
      <c r="M106" s="77" t="str">
        <f t="shared" si="3"/>
        <v/>
      </c>
      <c r="N106" s="24" t="str">
        <f t="shared" si="4"/>
        <v/>
      </c>
      <c r="O106" s="23"/>
      <c r="P106" s="24">
        <f>IFERROR($K106*(1-IF(J106="Yes",$I$270,0))*(1-IF(($N$267-$N$270)&gt;'Discount Structure'!$A$4,$I$271,0)),0)</f>
        <v>0</v>
      </c>
      <c r="Q106" s="24" t="str">
        <f t="shared" si="5"/>
        <v/>
      </c>
    </row>
    <row r="107" spans="2:17" ht="15" customHeight="1" outlineLevel="2" thickBot="1">
      <c r="B107" s="121"/>
      <c r="C107" s="119"/>
      <c r="D107" s="119"/>
      <c r="E107" s="121"/>
      <c r="F107" s="121"/>
      <c r="G107" s="121"/>
      <c r="H107" s="121"/>
      <c r="I107" s="119"/>
      <c r="J107" s="119"/>
      <c r="K107" s="122"/>
      <c r="L107" s="119"/>
      <c r="M107" s="77" t="str">
        <f t="shared" si="3"/>
        <v/>
      </c>
      <c r="N107" s="24" t="str">
        <f t="shared" si="4"/>
        <v/>
      </c>
      <c r="O107" s="23"/>
      <c r="P107" s="24">
        <f>IFERROR($K107*(1-IF(J107="Yes",$I$270,0))*(1-IF(($N$267-$N$270)&gt;'Discount Structure'!$A$4,$I$271,0)),0)</f>
        <v>0</v>
      </c>
      <c r="Q107" s="24" t="str">
        <f t="shared" si="5"/>
        <v/>
      </c>
    </row>
    <row r="108" spans="2:17" ht="15" customHeight="1" outlineLevel="2" thickBot="1">
      <c r="B108" s="121"/>
      <c r="C108" s="119"/>
      <c r="D108" s="119"/>
      <c r="E108" s="121"/>
      <c r="F108" s="121"/>
      <c r="G108" s="121"/>
      <c r="H108" s="121"/>
      <c r="I108" s="119"/>
      <c r="J108" s="119"/>
      <c r="K108" s="122"/>
      <c r="L108" s="119"/>
      <c r="M108" s="77" t="str">
        <f t="shared" si="3"/>
        <v/>
      </c>
      <c r="N108" s="24" t="str">
        <f t="shared" si="4"/>
        <v/>
      </c>
      <c r="O108" s="23"/>
      <c r="P108" s="24">
        <f>IFERROR($K108*(1-IF(J108="Yes",$I$270,0))*(1-IF(($N$267-$N$270)&gt;'Discount Structure'!$A$4,$I$271,0)),0)</f>
        <v>0</v>
      </c>
      <c r="Q108" s="24" t="str">
        <f t="shared" si="5"/>
        <v/>
      </c>
    </row>
    <row r="109" spans="2:17" ht="15" customHeight="1" outlineLevel="2" thickBot="1">
      <c r="B109" s="121"/>
      <c r="C109" s="119"/>
      <c r="D109" s="119"/>
      <c r="E109" s="121"/>
      <c r="F109" s="121"/>
      <c r="G109" s="121"/>
      <c r="H109" s="121"/>
      <c r="I109" s="119"/>
      <c r="J109" s="119"/>
      <c r="K109" s="122"/>
      <c r="L109" s="119"/>
      <c r="M109" s="77" t="str">
        <f t="shared" si="3"/>
        <v/>
      </c>
      <c r="N109" s="24" t="str">
        <f t="shared" si="4"/>
        <v/>
      </c>
      <c r="O109" s="23"/>
      <c r="P109" s="24">
        <f>IFERROR($K109*(1-IF(J109="Yes",$I$270,0))*(1-IF(($N$267-$N$270)&gt;'Discount Structure'!$A$4,$I$271,0)),0)</f>
        <v>0</v>
      </c>
      <c r="Q109" s="24" t="str">
        <f t="shared" si="5"/>
        <v/>
      </c>
    </row>
    <row r="110" spans="2:17" ht="15" customHeight="1" outlineLevel="2" thickBot="1">
      <c r="B110" s="121"/>
      <c r="C110" s="119"/>
      <c r="D110" s="119"/>
      <c r="E110" s="121"/>
      <c r="F110" s="121"/>
      <c r="G110" s="121"/>
      <c r="H110" s="121"/>
      <c r="I110" s="119"/>
      <c r="J110" s="119"/>
      <c r="K110" s="122"/>
      <c r="L110" s="119"/>
      <c r="M110" s="77" t="str">
        <f t="shared" si="3"/>
        <v/>
      </c>
      <c r="N110" s="24" t="str">
        <f t="shared" si="4"/>
        <v/>
      </c>
      <c r="O110" s="23"/>
      <c r="P110" s="24">
        <f>IFERROR($K110*(1-IF(J110="Yes",$I$270,0))*(1-IF(($N$267-$N$270)&gt;'Discount Structure'!$A$4,$I$271,0)),0)</f>
        <v>0</v>
      </c>
      <c r="Q110" s="24" t="str">
        <f t="shared" si="5"/>
        <v/>
      </c>
    </row>
    <row r="111" spans="2:17" ht="15" customHeight="1" outlineLevel="2" thickBot="1">
      <c r="B111" s="121"/>
      <c r="C111" s="119"/>
      <c r="D111" s="119"/>
      <c r="E111" s="121"/>
      <c r="F111" s="121"/>
      <c r="G111" s="121"/>
      <c r="H111" s="121"/>
      <c r="I111" s="119"/>
      <c r="J111" s="119"/>
      <c r="K111" s="122"/>
      <c r="L111" s="119"/>
      <c r="M111" s="77" t="str">
        <f t="shared" si="3"/>
        <v/>
      </c>
      <c r="N111" s="24" t="str">
        <f t="shared" si="4"/>
        <v/>
      </c>
      <c r="O111" s="23"/>
      <c r="P111" s="24">
        <f>IFERROR($K111*(1-IF(J111="Yes",$I$270,0))*(1-IF(($N$267-$N$270)&gt;'Discount Structure'!$A$4,$I$271,0)),0)</f>
        <v>0</v>
      </c>
      <c r="Q111" s="24" t="str">
        <f t="shared" si="5"/>
        <v/>
      </c>
    </row>
    <row r="112" spans="2:17" ht="15" customHeight="1" outlineLevel="2" thickBot="1">
      <c r="B112" s="121"/>
      <c r="C112" s="119"/>
      <c r="D112" s="119"/>
      <c r="E112" s="121"/>
      <c r="F112" s="121"/>
      <c r="G112" s="121"/>
      <c r="H112" s="121"/>
      <c r="I112" s="119"/>
      <c r="J112" s="119"/>
      <c r="K112" s="122"/>
      <c r="L112" s="119"/>
      <c r="M112" s="77" t="str">
        <f t="shared" si="3"/>
        <v/>
      </c>
      <c r="N112" s="24" t="str">
        <f t="shared" si="4"/>
        <v/>
      </c>
      <c r="O112" s="23"/>
      <c r="P112" s="24">
        <f>IFERROR($K112*(1-IF(J112="Yes",$I$270,0))*(1-IF(($N$267-$N$270)&gt;'Discount Structure'!$A$4,$I$271,0)),0)</f>
        <v>0</v>
      </c>
      <c r="Q112" s="24" t="str">
        <f t="shared" si="5"/>
        <v/>
      </c>
    </row>
    <row r="113" spans="2:17" ht="15" customHeight="1" outlineLevel="2" thickBot="1">
      <c r="B113" s="121"/>
      <c r="C113" s="119"/>
      <c r="D113" s="119"/>
      <c r="E113" s="121"/>
      <c r="F113" s="121"/>
      <c r="G113" s="121"/>
      <c r="H113" s="121"/>
      <c r="I113" s="119"/>
      <c r="J113" s="119"/>
      <c r="K113" s="122"/>
      <c r="L113" s="119"/>
      <c r="M113" s="77" t="str">
        <f t="shared" si="3"/>
        <v/>
      </c>
      <c r="N113" s="24" t="str">
        <f t="shared" si="4"/>
        <v/>
      </c>
      <c r="O113" s="23"/>
      <c r="P113" s="24">
        <f>IFERROR($K113*(1-IF(J113="Yes",$I$270,0))*(1-IF(($N$267-$N$270)&gt;'Discount Structure'!$A$4,$I$271,0)),0)</f>
        <v>0</v>
      </c>
      <c r="Q113" s="24" t="str">
        <f t="shared" si="5"/>
        <v/>
      </c>
    </row>
    <row r="114" spans="2:17" ht="15" customHeight="1" outlineLevel="2" thickBot="1">
      <c r="B114" s="121"/>
      <c r="C114" s="119"/>
      <c r="D114" s="119"/>
      <c r="E114" s="121"/>
      <c r="F114" s="121"/>
      <c r="G114" s="121"/>
      <c r="H114" s="121"/>
      <c r="I114" s="119"/>
      <c r="J114" s="119"/>
      <c r="K114" s="122"/>
      <c r="L114" s="119"/>
      <c r="M114" s="77" t="str">
        <f t="shared" si="3"/>
        <v/>
      </c>
      <c r="N114" s="24" t="str">
        <f t="shared" si="4"/>
        <v/>
      </c>
      <c r="O114" s="23"/>
      <c r="P114" s="24">
        <f>IFERROR($K114*(1-IF(J114="Yes",$I$270,0))*(1-IF(($N$267-$N$270)&gt;'Discount Structure'!$A$4,$I$271,0)),0)</f>
        <v>0</v>
      </c>
      <c r="Q114" s="24" t="str">
        <f t="shared" si="5"/>
        <v/>
      </c>
    </row>
    <row r="115" spans="2:17" ht="15" customHeight="1" outlineLevel="2" thickBot="1">
      <c r="B115" s="121"/>
      <c r="C115" s="119"/>
      <c r="D115" s="119"/>
      <c r="E115" s="121"/>
      <c r="F115" s="121"/>
      <c r="G115" s="121"/>
      <c r="H115" s="121"/>
      <c r="I115" s="119"/>
      <c r="J115" s="119"/>
      <c r="K115" s="122"/>
      <c r="L115" s="119"/>
      <c r="M115" s="77" t="str">
        <f t="shared" si="3"/>
        <v/>
      </c>
      <c r="N115" s="24" t="str">
        <f t="shared" si="4"/>
        <v/>
      </c>
      <c r="O115" s="23"/>
      <c r="P115" s="24">
        <f>IFERROR($K115*(1-IF(J115="Yes",$I$270,0))*(1-IF(($N$267-$N$270)&gt;'Discount Structure'!$A$4,$I$271,0)),0)</f>
        <v>0</v>
      </c>
      <c r="Q115" s="24" t="str">
        <f t="shared" si="5"/>
        <v/>
      </c>
    </row>
    <row r="116" spans="2:17" ht="15" customHeight="1" outlineLevel="2" thickBot="1">
      <c r="B116" s="121"/>
      <c r="C116" s="119"/>
      <c r="D116" s="119"/>
      <c r="E116" s="121"/>
      <c r="F116" s="121"/>
      <c r="G116" s="121"/>
      <c r="H116" s="121"/>
      <c r="I116" s="119"/>
      <c r="J116" s="119"/>
      <c r="K116" s="122"/>
      <c r="L116" s="119"/>
      <c r="M116" s="77" t="str">
        <f t="shared" si="3"/>
        <v/>
      </c>
      <c r="N116" s="24" t="str">
        <f t="shared" si="4"/>
        <v/>
      </c>
      <c r="O116" s="23"/>
      <c r="P116" s="24">
        <f>IFERROR($K116*(1-IF(J116="Yes",$I$270,0))*(1-IF(($N$267-$N$270)&gt;'Discount Structure'!$A$4,$I$271,0)),0)</f>
        <v>0</v>
      </c>
      <c r="Q116" s="24" t="str">
        <f t="shared" si="5"/>
        <v/>
      </c>
    </row>
    <row r="117" spans="2:17" ht="15" customHeight="1" outlineLevel="2" thickBot="1">
      <c r="B117" s="121"/>
      <c r="C117" s="119"/>
      <c r="D117" s="119"/>
      <c r="E117" s="121"/>
      <c r="F117" s="121"/>
      <c r="G117" s="121"/>
      <c r="H117" s="121"/>
      <c r="I117" s="119"/>
      <c r="J117" s="119"/>
      <c r="K117" s="122"/>
      <c r="L117" s="119"/>
      <c r="M117" s="77" t="str">
        <f t="shared" si="3"/>
        <v/>
      </c>
      <c r="N117" s="24" t="str">
        <f t="shared" si="4"/>
        <v/>
      </c>
      <c r="O117" s="23"/>
      <c r="P117" s="24">
        <f>IFERROR($K117*(1-IF(J117="Yes",$I$270,0))*(1-IF(($N$267-$N$270)&gt;'Discount Structure'!$A$4,$I$271,0)),0)</f>
        <v>0</v>
      </c>
      <c r="Q117" s="24" t="str">
        <f t="shared" si="5"/>
        <v/>
      </c>
    </row>
    <row r="118" spans="2:17" ht="15" customHeight="1" outlineLevel="3" thickBot="1">
      <c r="B118" s="121"/>
      <c r="C118" s="119"/>
      <c r="D118" s="119"/>
      <c r="E118" s="121"/>
      <c r="F118" s="121"/>
      <c r="G118" s="121"/>
      <c r="H118" s="121"/>
      <c r="I118" s="119"/>
      <c r="J118" s="119"/>
      <c r="K118" s="122"/>
      <c r="L118" s="119"/>
      <c r="M118" s="77" t="str">
        <f t="shared" si="3"/>
        <v/>
      </c>
      <c r="N118" s="24" t="str">
        <f t="shared" si="4"/>
        <v/>
      </c>
      <c r="O118" s="23"/>
      <c r="P118" s="24">
        <f>IFERROR($K118*(1-IF(J118="Yes",$I$270,0))*(1-IF(($N$267-$N$270)&gt;'Discount Structure'!$A$4,$I$271,0)),0)</f>
        <v>0</v>
      </c>
      <c r="Q118" s="24" t="str">
        <f t="shared" si="5"/>
        <v/>
      </c>
    </row>
    <row r="119" spans="2:17" ht="15" customHeight="1" outlineLevel="3" thickBot="1">
      <c r="B119" s="121"/>
      <c r="C119" s="119"/>
      <c r="D119" s="119"/>
      <c r="E119" s="121"/>
      <c r="F119" s="121"/>
      <c r="G119" s="121"/>
      <c r="H119" s="121"/>
      <c r="I119" s="119"/>
      <c r="J119" s="119"/>
      <c r="K119" s="122"/>
      <c r="L119" s="119"/>
      <c r="M119" s="77" t="str">
        <f t="shared" si="3"/>
        <v/>
      </c>
      <c r="N119" s="24" t="str">
        <f t="shared" si="4"/>
        <v/>
      </c>
      <c r="O119" s="23"/>
      <c r="P119" s="24">
        <f>IFERROR($K119*(1-IF(J119="Yes",$I$270,0))*(1-IF(($N$267-$N$270)&gt;'Discount Structure'!$A$4,$I$271,0)),0)</f>
        <v>0</v>
      </c>
      <c r="Q119" s="24" t="str">
        <f t="shared" si="5"/>
        <v/>
      </c>
    </row>
    <row r="120" spans="2:17" ht="15" customHeight="1" outlineLevel="3" thickBot="1">
      <c r="B120" s="121"/>
      <c r="C120" s="119"/>
      <c r="D120" s="119"/>
      <c r="E120" s="121"/>
      <c r="F120" s="121"/>
      <c r="G120" s="121"/>
      <c r="H120" s="121"/>
      <c r="I120" s="119"/>
      <c r="J120" s="119"/>
      <c r="K120" s="122"/>
      <c r="L120" s="119"/>
      <c r="M120" s="77" t="str">
        <f t="shared" si="3"/>
        <v/>
      </c>
      <c r="N120" s="24" t="str">
        <f t="shared" si="4"/>
        <v/>
      </c>
      <c r="O120" s="23"/>
      <c r="P120" s="24">
        <f>IFERROR($K120*(1-IF(J120="Yes",$I$270,0))*(1-IF(($N$267-$N$270)&gt;'Discount Structure'!$A$4,$I$271,0)),0)</f>
        <v>0</v>
      </c>
      <c r="Q120" s="24" t="str">
        <f t="shared" si="5"/>
        <v/>
      </c>
    </row>
    <row r="121" spans="2:17" ht="15" customHeight="1" outlineLevel="3" thickBot="1">
      <c r="B121" s="121"/>
      <c r="C121" s="119"/>
      <c r="D121" s="119"/>
      <c r="E121" s="121"/>
      <c r="F121" s="121"/>
      <c r="G121" s="121"/>
      <c r="H121" s="121"/>
      <c r="I121" s="119"/>
      <c r="J121" s="119"/>
      <c r="K121" s="122"/>
      <c r="L121" s="119"/>
      <c r="M121" s="77" t="str">
        <f t="shared" si="3"/>
        <v/>
      </c>
      <c r="N121" s="24" t="str">
        <f t="shared" si="4"/>
        <v/>
      </c>
      <c r="O121" s="23"/>
      <c r="P121" s="24">
        <f>IFERROR($K121*(1-IF(J121="Yes",$I$270,0))*(1-IF(($N$267-$N$270)&gt;'Discount Structure'!$A$4,$I$271,0)),0)</f>
        <v>0</v>
      </c>
      <c r="Q121" s="24" t="str">
        <f t="shared" si="5"/>
        <v/>
      </c>
    </row>
    <row r="122" spans="2:17" ht="15" customHeight="1" outlineLevel="3" thickBot="1">
      <c r="B122" s="121"/>
      <c r="C122" s="119"/>
      <c r="D122" s="119"/>
      <c r="E122" s="121"/>
      <c r="F122" s="121"/>
      <c r="G122" s="121"/>
      <c r="H122" s="121"/>
      <c r="I122" s="119"/>
      <c r="J122" s="119"/>
      <c r="K122" s="122"/>
      <c r="L122" s="119"/>
      <c r="M122" s="77" t="str">
        <f t="shared" si="3"/>
        <v/>
      </c>
      <c r="N122" s="24" t="str">
        <f t="shared" si="4"/>
        <v/>
      </c>
      <c r="O122" s="23"/>
      <c r="P122" s="24">
        <f>IFERROR($K122*(1-IF(J122="Yes",$I$270,0))*(1-IF(($N$267-$N$270)&gt;'Discount Structure'!$A$4,$I$271,0)),0)</f>
        <v>0</v>
      </c>
      <c r="Q122" s="24" t="str">
        <f t="shared" si="5"/>
        <v/>
      </c>
    </row>
    <row r="123" spans="2:17" ht="15" customHeight="1" outlineLevel="3" thickBot="1">
      <c r="B123" s="121"/>
      <c r="C123" s="119"/>
      <c r="D123" s="119"/>
      <c r="E123" s="121"/>
      <c r="F123" s="121"/>
      <c r="G123" s="121"/>
      <c r="H123" s="121"/>
      <c r="I123" s="119"/>
      <c r="J123" s="119"/>
      <c r="K123" s="122"/>
      <c r="L123" s="119"/>
      <c r="M123" s="77" t="str">
        <f t="shared" si="3"/>
        <v/>
      </c>
      <c r="N123" s="24" t="str">
        <f t="shared" si="4"/>
        <v/>
      </c>
      <c r="O123" s="23"/>
      <c r="P123" s="24">
        <f>IFERROR($K123*(1-IF(J123="Yes",$I$270,0))*(1-IF(($N$267-$N$270)&gt;'Discount Structure'!$A$4,$I$271,0)),0)</f>
        <v>0</v>
      </c>
      <c r="Q123" s="24" t="str">
        <f t="shared" si="5"/>
        <v/>
      </c>
    </row>
    <row r="124" spans="2:17" ht="15" customHeight="1" outlineLevel="3" thickBot="1">
      <c r="B124" s="121"/>
      <c r="C124" s="119"/>
      <c r="D124" s="119"/>
      <c r="E124" s="121"/>
      <c r="F124" s="121"/>
      <c r="G124" s="121"/>
      <c r="H124" s="121"/>
      <c r="I124" s="119"/>
      <c r="J124" s="119"/>
      <c r="K124" s="122"/>
      <c r="L124" s="119"/>
      <c r="M124" s="77" t="str">
        <f t="shared" si="3"/>
        <v/>
      </c>
      <c r="N124" s="24" t="str">
        <f t="shared" si="4"/>
        <v/>
      </c>
      <c r="O124" s="23"/>
      <c r="P124" s="24">
        <f>IFERROR($K124*(1-IF(J124="Yes",$I$270,0))*(1-IF(($N$267-$N$270)&gt;'Discount Structure'!$A$4,$I$271,0)),0)</f>
        <v>0</v>
      </c>
      <c r="Q124" s="24" t="str">
        <f t="shared" si="5"/>
        <v/>
      </c>
    </row>
    <row r="125" spans="2:17" ht="15" customHeight="1" outlineLevel="3" thickBot="1">
      <c r="B125" s="121"/>
      <c r="C125" s="119"/>
      <c r="D125" s="119"/>
      <c r="E125" s="121"/>
      <c r="F125" s="121"/>
      <c r="G125" s="121"/>
      <c r="H125" s="121"/>
      <c r="I125" s="119"/>
      <c r="J125" s="119"/>
      <c r="K125" s="122"/>
      <c r="L125" s="119"/>
      <c r="M125" s="77" t="str">
        <f t="shared" si="3"/>
        <v/>
      </c>
      <c r="N125" s="24" t="str">
        <f t="shared" si="4"/>
        <v/>
      </c>
      <c r="O125" s="23"/>
      <c r="P125" s="24">
        <f>IFERROR($K125*(1-IF(J125="Yes",$I$270,0))*(1-IF(($N$267-$N$270)&gt;'Discount Structure'!$A$4,$I$271,0)),0)</f>
        <v>0</v>
      </c>
      <c r="Q125" s="24" t="str">
        <f t="shared" si="5"/>
        <v/>
      </c>
    </row>
    <row r="126" spans="2:17" ht="15" customHeight="1" outlineLevel="3" thickBot="1">
      <c r="B126" s="121"/>
      <c r="C126" s="119"/>
      <c r="D126" s="119"/>
      <c r="E126" s="121"/>
      <c r="F126" s="121"/>
      <c r="G126" s="121"/>
      <c r="H126" s="121"/>
      <c r="I126" s="119"/>
      <c r="J126" s="119"/>
      <c r="K126" s="122"/>
      <c r="L126" s="119"/>
      <c r="M126" s="77" t="str">
        <f t="shared" si="3"/>
        <v/>
      </c>
      <c r="N126" s="24" t="str">
        <f t="shared" si="4"/>
        <v/>
      </c>
      <c r="O126" s="23"/>
      <c r="P126" s="24">
        <f>IFERROR($K126*(1-IF(J126="Yes",$I$270,0))*(1-IF(($N$267-$N$270)&gt;'Discount Structure'!$A$4,$I$271,0)),0)</f>
        <v>0</v>
      </c>
      <c r="Q126" s="24" t="str">
        <f t="shared" si="5"/>
        <v/>
      </c>
    </row>
    <row r="127" spans="2:17" ht="15" customHeight="1" outlineLevel="3" thickBot="1">
      <c r="B127" s="121"/>
      <c r="C127" s="119"/>
      <c r="D127" s="119"/>
      <c r="E127" s="121"/>
      <c r="F127" s="121"/>
      <c r="G127" s="121"/>
      <c r="H127" s="121"/>
      <c r="I127" s="119"/>
      <c r="J127" s="119"/>
      <c r="K127" s="122"/>
      <c r="L127" s="119"/>
      <c r="M127" s="77" t="str">
        <f t="shared" si="3"/>
        <v/>
      </c>
      <c r="N127" s="24" t="str">
        <f t="shared" si="4"/>
        <v/>
      </c>
      <c r="O127" s="23"/>
      <c r="P127" s="24">
        <f>IFERROR($K127*(1-IF(J127="Yes",$I$270,0))*(1-IF(($N$267-$N$270)&gt;'Discount Structure'!$A$4,$I$271,0)),0)</f>
        <v>0</v>
      </c>
      <c r="Q127" s="24" t="str">
        <f t="shared" si="5"/>
        <v/>
      </c>
    </row>
    <row r="128" spans="2:17" ht="15" customHeight="1" outlineLevel="3" thickBot="1">
      <c r="B128" s="121"/>
      <c r="C128" s="119"/>
      <c r="D128" s="119"/>
      <c r="E128" s="121"/>
      <c r="F128" s="121"/>
      <c r="G128" s="121"/>
      <c r="H128" s="121"/>
      <c r="I128" s="119"/>
      <c r="J128" s="119"/>
      <c r="K128" s="122"/>
      <c r="L128" s="119"/>
      <c r="M128" s="77" t="str">
        <f t="shared" si="3"/>
        <v/>
      </c>
      <c r="N128" s="24" t="str">
        <f t="shared" si="4"/>
        <v/>
      </c>
      <c r="O128" s="23"/>
      <c r="P128" s="24">
        <f>IFERROR($K128*(1-IF(J128="Yes",$I$270,0))*(1-IF(($N$267-$N$270)&gt;'Discount Structure'!$A$4,$I$271,0)),0)</f>
        <v>0</v>
      </c>
      <c r="Q128" s="24" t="str">
        <f t="shared" si="5"/>
        <v/>
      </c>
    </row>
    <row r="129" spans="2:17" ht="15" customHeight="1" outlineLevel="3" thickBot="1">
      <c r="B129" s="121"/>
      <c r="C129" s="119"/>
      <c r="D129" s="119"/>
      <c r="E129" s="121"/>
      <c r="F129" s="121"/>
      <c r="G129" s="121"/>
      <c r="H129" s="121"/>
      <c r="I129" s="119"/>
      <c r="J129" s="119"/>
      <c r="K129" s="122"/>
      <c r="L129" s="119"/>
      <c r="M129" s="77" t="str">
        <f t="shared" si="3"/>
        <v/>
      </c>
      <c r="N129" s="24" t="str">
        <f t="shared" si="4"/>
        <v/>
      </c>
      <c r="O129" s="23"/>
      <c r="P129" s="24">
        <f>IFERROR($K129*(1-IF(J129="Yes",$I$270,0))*(1-IF(($N$267-$N$270)&gt;'Discount Structure'!$A$4,$I$271,0)),0)</f>
        <v>0</v>
      </c>
      <c r="Q129" s="24" t="str">
        <f t="shared" si="5"/>
        <v/>
      </c>
    </row>
    <row r="130" spans="2:17" ht="15" customHeight="1" outlineLevel="3" thickBot="1">
      <c r="B130" s="121"/>
      <c r="C130" s="119"/>
      <c r="D130" s="119"/>
      <c r="E130" s="121"/>
      <c r="F130" s="121"/>
      <c r="G130" s="121"/>
      <c r="H130" s="121"/>
      <c r="I130" s="119"/>
      <c r="J130" s="119"/>
      <c r="K130" s="122"/>
      <c r="L130" s="119"/>
      <c r="M130" s="77" t="str">
        <f t="shared" si="3"/>
        <v/>
      </c>
      <c r="N130" s="24" t="str">
        <f t="shared" si="4"/>
        <v/>
      </c>
      <c r="O130" s="23"/>
      <c r="P130" s="24">
        <f>IFERROR($K130*(1-IF(J130="Yes",$I$270,0))*(1-IF(($N$267-$N$270)&gt;'Discount Structure'!$A$4,$I$271,0)),0)</f>
        <v>0</v>
      </c>
      <c r="Q130" s="24" t="str">
        <f t="shared" si="5"/>
        <v/>
      </c>
    </row>
    <row r="131" spans="2:17" ht="15" customHeight="1" outlineLevel="3" thickBot="1">
      <c r="B131" s="121"/>
      <c r="C131" s="119"/>
      <c r="D131" s="119"/>
      <c r="E131" s="121"/>
      <c r="F131" s="121"/>
      <c r="G131" s="121"/>
      <c r="H131" s="121"/>
      <c r="I131" s="119"/>
      <c r="J131" s="119"/>
      <c r="K131" s="122"/>
      <c r="L131" s="119"/>
      <c r="M131" s="77" t="str">
        <f t="shared" ref="M131:M194" si="6">IFERROR(IF(L131&lt;&gt;"",L131/$M$8,""),"")</f>
        <v/>
      </c>
      <c r="N131" s="24" t="str">
        <f t="shared" si="4"/>
        <v/>
      </c>
      <c r="O131" s="23"/>
      <c r="P131" s="24">
        <f>IFERROR($K131*(1-IF(J131="Yes",$I$270,0))*(1-IF(($N$267-$N$270)&gt;'Discount Structure'!$A$4,$I$271,0)),0)</f>
        <v>0</v>
      </c>
      <c r="Q131" s="24" t="str">
        <f t="shared" si="5"/>
        <v/>
      </c>
    </row>
    <row r="132" spans="2:17" ht="15" customHeight="1" outlineLevel="3" thickBot="1">
      <c r="B132" s="121"/>
      <c r="C132" s="119"/>
      <c r="D132" s="119"/>
      <c r="E132" s="121"/>
      <c r="F132" s="121"/>
      <c r="G132" s="121"/>
      <c r="H132" s="121"/>
      <c r="I132" s="119"/>
      <c r="J132" s="119"/>
      <c r="K132" s="122"/>
      <c r="L132" s="119"/>
      <c r="M132" s="77" t="str">
        <f t="shared" si="6"/>
        <v/>
      </c>
      <c r="N132" s="24" t="str">
        <f t="shared" ref="N132:N195" si="7">IF($B132&lt;&gt;"",K132*$L132,"")</f>
        <v/>
      </c>
      <c r="O132" s="23"/>
      <c r="P132" s="24">
        <f>IFERROR($K132*(1-IF(J132="Yes",$I$270,0))*(1-IF(($N$267-$N$270)&gt;'Discount Structure'!$A$4,$I$271,0)),0)</f>
        <v>0</v>
      </c>
      <c r="Q132" s="24" t="str">
        <f t="shared" ref="Q132:Q195" si="8">IF($B132&lt;&gt;"",P132*$L132,"")</f>
        <v/>
      </c>
    </row>
    <row r="133" spans="2:17" ht="15" customHeight="1" outlineLevel="3" thickBot="1">
      <c r="B133" s="121"/>
      <c r="C133" s="119"/>
      <c r="D133" s="119"/>
      <c r="E133" s="121"/>
      <c r="F133" s="121"/>
      <c r="G133" s="121"/>
      <c r="H133" s="121"/>
      <c r="I133" s="119"/>
      <c r="J133" s="119"/>
      <c r="K133" s="122"/>
      <c r="L133" s="119"/>
      <c r="M133" s="77" t="str">
        <f t="shared" si="6"/>
        <v/>
      </c>
      <c r="N133" s="24" t="str">
        <f t="shared" si="7"/>
        <v/>
      </c>
      <c r="O133" s="23"/>
      <c r="P133" s="24">
        <f>IFERROR($K133*(1-IF(J133="Yes",$I$270,0))*(1-IF(($N$267-$N$270)&gt;'Discount Structure'!$A$4,$I$271,0)),0)</f>
        <v>0</v>
      </c>
      <c r="Q133" s="24" t="str">
        <f t="shared" si="8"/>
        <v/>
      </c>
    </row>
    <row r="134" spans="2:17" ht="15" customHeight="1" outlineLevel="3" thickBot="1">
      <c r="B134" s="121"/>
      <c r="C134" s="119"/>
      <c r="D134" s="119"/>
      <c r="E134" s="121"/>
      <c r="F134" s="121"/>
      <c r="G134" s="121"/>
      <c r="H134" s="121"/>
      <c r="I134" s="119"/>
      <c r="J134" s="119"/>
      <c r="K134" s="122"/>
      <c r="L134" s="119"/>
      <c r="M134" s="77" t="str">
        <f t="shared" si="6"/>
        <v/>
      </c>
      <c r="N134" s="24" t="str">
        <f t="shared" si="7"/>
        <v/>
      </c>
      <c r="O134" s="23"/>
      <c r="P134" s="24">
        <f>IFERROR($K134*(1-IF(J134="Yes",$I$270,0))*(1-IF(($N$267-$N$270)&gt;'Discount Structure'!$A$4,$I$271,0)),0)</f>
        <v>0</v>
      </c>
      <c r="Q134" s="24" t="str">
        <f t="shared" si="8"/>
        <v/>
      </c>
    </row>
    <row r="135" spans="2:17" ht="15" customHeight="1" outlineLevel="3" thickBot="1">
      <c r="B135" s="121"/>
      <c r="C135" s="119"/>
      <c r="D135" s="119"/>
      <c r="E135" s="121"/>
      <c r="F135" s="121"/>
      <c r="G135" s="121"/>
      <c r="H135" s="121"/>
      <c r="I135" s="119"/>
      <c r="J135" s="119"/>
      <c r="K135" s="122"/>
      <c r="L135" s="119"/>
      <c r="M135" s="77" t="str">
        <f t="shared" si="6"/>
        <v/>
      </c>
      <c r="N135" s="24" t="str">
        <f t="shared" si="7"/>
        <v/>
      </c>
      <c r="O135" s="23"/>
      <c r="P135" s="24">
        <f>IFERROR($K135*(1-IF(J135="Yes",$I$270,0))*(1-IF(($N$267-$N$270)&gt;'Discount Structure'!$A$4,$I$271,0)),0)</f>
        <v>0</v>
      </c>
      <c r="Q135" s="24" t="str">
        <f t="shared" si="8"/>
        <v/>
      </c>
    </row>
    <row r="136" spans="2:17" ht="15" customHeight="1" outlineLevel="3" thickBot="1">
      <c r="B136" s="121"/>
      <c r="C136" s="119"/>
      <c r="D136" s="119"/>
      <c r="E136" s="121"/>
      <c r="F136" s="121"/>
      <c r="G136" s="121"/>
      <c r="H136" s="121"/>
      <c r="I136" s="119"/>
      <c r="J136" s="119"/>
      <c r="K136" s="122"/>
      <c r="L136" s="119"/>
      <c r="M136" s="77" t="str">
        <f t="shared" si="6"/>
        <v/>
      </c>
      <c r="N136" s="24" t="str">
        <f t="shared" si="7"/>
        <v/>
      </c>
      <c r="O136" s="23"/>
      <c r="P136" s="24">
        <f>IFERROR($K136*(1-IF(J136="Yes",$I$270,0))*(1-IF(($N$267-$N$270)&gt;'Discount Structure'!$A$4,$I$271,0)),0)</f>
        <v>0</v>
      </c>
      <c r="Q136" s="24" t="str">
        <f t="shared" si="8"/>
        <v/>
      </c>
    </row>
    <row r="137" spans="2:17" ht="15" customHeight="1" outlineLevel="3" thickBot="1">
      <c r="B137" s="121"/>
      <c r="C137" s="119"/>
      <c r="D137" s="119"/>
      <c r="E137" s="121"/>
      <c r="F137" s="121"/>
      <c r="G137" s="121"/>
      <c r="H137" s="121"/>
      <c r="I137" s="119"/>
      <c r="J137" s="119"/>
      <c r="K137" s="122"/>
      <c r="L137" s="119"/>
      <c r="M137" s="77" t="str">
        <f t="shared" si="6"/>
        <v/>
      </c>
      <c r="N137" s="24" t="str">
        <f t="shared" si="7"/>
        <v/>
      </c>
      <c r="O137" s="23"/>
      <c r="P137" s="24">
        <f>IFERROR($K137*(1-IF(J137="Yes",$I$270,0))*(1-IF(($N$267-$N$270)&gt;'Discount Structure'!$A$4,$I$271,0)),0)</f>
        <v>0</v>
      </c>
      <c r="Q137" s="24" t="str">
        <f t="shared" si="8"/>
        <v/>
      </c>
    </row>
    <row r="138" spans="2:17" ht="15" customHeight="1" outlineLevel="3" thickBot="1">
      <c r="B138" s="121"/>
      <c r="C138" s="119"/>
      <c r="D138" s="119"/>
      <c r="E138" s="121"/>
      <c r="F138" s="121"/>
      <c r="G138" s="121"/>
      <c r="H138" s="121"/>
      <c r="I138" s="119"/>
      <c r="J138" s="119"/>
      <c r="K138" s="122"/>
      <c r="L138" s="119"/>
      <c r="M138" s="77" t="str">
        <f t="shared" si="6"/>
        <v/>
      </c>
      <c r="N138" s="24" t="str">
        <f t="shared" si="7"/>
        <v/>
      </c>
      <c r="O138" s="23"/>
      <c r="P138" s="24">
        <f>IFERROR($K138*(1-IF(J138="Yes",$I$270,0))*(1-IF(($N$267-$N$270)&gt;'Discount Structure'!$A$4,$I$271,0)),0)</f>
        <v>0</v>
      </c>
      <c r="Q138" s="24" t="str">
        <f t="shared" si="8"/>
        <v/>
      </c>
    </row>
    <row r="139" spans="2:17" ht="15" customHeight="1" outlineLevel="3" thickBot="1">
      <c r="B139" s="121"/>
      <c r="C139" s="119"/>
      <c r="D139" s="119"/>
      <c r="E139" s="121"/>
      <c r="F139" s="121"/>
      <c r="G139" s="121"/>
      <c r="H139" s="121"/>
      <c r="I139" s="119"/>
      <c r="J139" s="119"/>
      <c r="K139" s="122"/>
      <c r="L139" s="119"/>
      <c r="M139" s="77" t="str">
        <f t="shared" si="6"/>
        <v/>
      </c>
      <c r="N139" s="24" t="str">
        <f t="shared" si="7"/>
        <v/>
      </c>
      <c r="O139" s="23"/>
      <c r="P139" s="24">
        <f>IFERROR($K139*(1-IF(J139="Yes",$I$270,0))*(1-IF(($N$267-$N$270)&gt;'Discount Structure'!$A$4,$I$271,0)),0)</f>
        <v>0</v>
      </c>
      <c r="Q139" s="24" t="str">
        <f t="shared" si="8"/>
        <v/>
      </c>
    </row>
    <row r="140" spans="2:17" ht="15" customHeight="1" outlineLevel="3" thickBot="1">
      <c r="B140" s="121"/>
      <c r="C140" s="119"/>
      <c r="D140" s="119"/>
      <c r="E140" s="121"/>
      <c r="F140" s="121"/>
      <c r="G140" s="121"/>
      <c r="H140" s="121"/>
      <c r="I140" s="119"/>
      <c r="J140" s="119"/>
      <c r="K140" s="122"/>
      <c r="L140" s="119"/>
      <c r="M140" s="77" t="str">
        <f t="shared" si="6"/>
        <v/>
      </c>
      <c r="N140" s="24" t="str">
        <f t="shared" si="7"/>
        <v/>
      </c>
      <c r="O140" s="23"/>
      <c r="P140" s="24">
        <f>IFERROR($K140*(1-IF(J140="Yes",$I$270,0))*(1-IF(($N$267-$N$270)&gt;'Discount Structure'!$A$4,$I$271,0)),0)</f>
        <v>0</v>
      </c>
      <c r="Q140" s="24" t="str">
        <f t="shared" si="8"/>
        <v/>
      </c>
    </row>
    <row r="141" spans="2:17" ht="15" customHeight="1" outlineLevel="3" thickBot="1">
      <c r="B141" s="121"/>
      <c r="C141" s="119"/>
      <c r="D141" s="119"/>
      <c r="E141" s="121"/>
      <c r="F141" s="121"/>
      <c r="G141" s="121"/>
      <c r="H141" s="121"/>
      <c r="I141" s="119"/>
      <c r="J141" s="119"/>
      <c r="K141" s="122"/>
      <c r="L141" s="119"/>
      <c r="M141" s="77" t="str">
        <f t="shared" si="6"/>
        <v/>
      </c>
      <c r="N141" s="24" t="str">
        <f t="shared" si="7"/>
        <v/>
      </c>
      <c r="O141" s="23"/>
      <c r="P141" s="24">
        <f>IFERROR($K141*(1-IF(J141="Yes",$I$270,0))*(1-IF(($N$267-$N$270)&gt;'Discount Structure'!$A$4,$I$271,0)),0)</f>
        <v>0</v>
      </c>
      <c r="Q141" s="24" t="str">
        <f t="shared" si="8"/>
        <v/>
      </c>
    </row>
    <row r="142" spans="2:17" ht="15" customHeight="1" outlineLevel="3" thickBot="1">
      <c r="B142" s="121"/>
      <c r="C142" s="119"/>
      <c r="D142" s="119"/>
      <c r="E142" s="121"/>
      <c r="F142" s="121"/>
      <c r="G142" s="121"/>
      <c r="H142" s="121"/>
      <c r="I142" s="119"/>
      <c r="J142" s="119"/>
      <c r="K142" s="122"/>
      <c r="L142" s="119"/>
      <c r="M142" s="77" t="str">
        <f t="shared" si="6"/>
        <v/>
      </c>
      <c r="N142" s="24" t="str">
        <f t="shared" si="7"/>
        <v/>
      </c>
      <c r="O142" s="23"/>
      <c r="P142" s="24">
        <f>IFERROR($K142*(1-IF(J142="Yes",$I$270,0))*(1-IF(($N$267-$N$270)&gt;'Discount Structure'!$A$4,$I$271,0)),0)</f>
        <v>0</v>
      </c>
      <c r="Q142" s="24" t="str">
        <f t="shared" si="8"/>
        <v/>
      </c>
    </row>
    <row r="143" spans="2:17" ht="15" customHeight="1" outlineLevel="3" thickBot="1">
      <c r="B143" s="121"/>
      <c r="C143" s="119"/>
      <c r="D143" s="119"/>
      <c r="E143" s="121"/>
      <c r="F143" s="121"/>
      <c r="G143" s="121"/>
      <c r="H143" s="121"/>
      <c r="I143" s="119"/>
      <c r="J143" s="119"/>
      <c r="K143" s="122"/>
      <c r="L143" s="119"/>
      <c r="M143" s="77" t="str">
        <f t="shared" si="6"/>
        <v/>
      </c>
      <c r="N143" s="24" t="str">
        <f t="shared" si="7"/>
        <v/>
      </c>
      <c r="O143" s="23"/>
      <c r="P143" s="24">
        <f>IFERROR($K143*(1-IF(J143="Yes",$I$270,0))*(1-IF(($N$267-$N$270)&gt;'Discount Structure'!$A$4,$I$271,0)),0)</f>
        <v>0</v>
      </c>
      <c r="Q143" s="24" t="str">
        <f t="shared" si="8"/>
        <v/>
      </c>
    </row>
    <row r="144" spans="2:17" ht="15" customHeight="1" outlineLevel="3" thickBot="1">
      <c r="B144" s="121"/>
      <c r="C144" s="119"/>
      <c r="D144" s="119"/>
      <c r="E144" s="121"/>
      <c r="F144" s="121"/>
      <c r="G144" s="121"/>
      <c r="H144" s="121"/>
      <c r="I144" s="119"/>
      <c r="J144" s="119"/>
      <c r="K144" s="122"/>
      <c r="L144" s="119"/>
      <c r="M144" s="77" t="str">
        <f t="shared" si="6"/>
        <v/>
      </c>
      <c r="N144" s="24" t="str">
        <f t="shared" si="7"/>
        <v/>
      </c>
      <c r="O144" s="23"/>
      <c r="P144" s="24">
        <f>IFERROR($K144*(1-IF(J144="Yes",$I$270,0))*(1-IF(($N$267-$N$270)&gt;'Discount Structure'!$A$4,$I$271,0)),0)</f>
        <v>0</v>
      </c>
      <c r="Q144" s="24" t="str">
        <f t="shared" si="8"/>
        <v/>
      </c>
    </row>
    <row r="145" spans="2:17" ht="15" customHeight="1" outlineLevel="3" thickBot="1">
      <c r="B145" s="121"/>
      <c r="C145" s="119"/>
      <c r="D145" s="119"/>
      <c r="E145" s="121"/>
      <c r="F145" s="121"/>
      <c r="G145" s="121"/>
      <c r="H145" s="121"/>
      <c r="I145" s="119"/>
      <c r="J145" s="119"/>
      <c r="K145" s="122"/>
      <c r="L145" s="119"/>
      <c r="M145" s="77" t="str">
        <f t="shared" si="6"/>
        <v/>
      </c>
      <c r="N145" s="24" t="str">
        <f t="shared" si="7"/>
        <v/>
      </c>
      <c r="O145" s="23"/>
      <c r="P145" s="24">
        <f>IFERROR($K145*(1-IF(J145="Yes",$I$270,0))*(1-IF(($N$267-$N$270)&gt;'Discount Structure'!$A$4,$I$271,0)),0)</f>
        <v>0</v>
      </c>
      <c r="Q145" s="24" t="str">
        <f t="shared" si="8"/>
        <v/>
      </c>
    </row>
    <row r="146" spans="2:17" ht="15" customHeight="1" outlineLevel="3" thickBot="1">
      <c r="B146" s="121"/>
      <c r="C146" s="119"/>
      <c r="D146" s="119"/>
      <c r="E146" s="121"/>
      <c r="F146" s="121"/>
      <c r="G146" s="121"/>
      <c r="H146" s="121"/>
      <c r="I146" s="119"/>
      <c r="J146" s="119"/>
      <c r="K146" s="122"/>
      <c r="L146" s="119"/>
      <c r="M146" s="77" t="str">
        <f t="shared" si="6"/>
        <v/>
      </c>
      <c r="N146" s="24" t="str">
        <f t="shared" si="7"/>
        <v/>
      </c>
      <c r="O146" s="23"/>
      <c r="P146" s="24">
        <f>IFERROR($K146*(1-IF(J146="Yes",$I$270,0))*(1-IF(($N$267-$N$270)&gt;'Discount Structure'!$A$4,$I$271,0)),0)</f>
        <v>0</v>
      </c>
      <c r="Q146" s="24" t="str">
        <f t="shared" si="8"/>
        <v/>
      </c>
    </row>
    <row r="147" spans="2:17" ht="15" customHeight="1" outlineLevel="3" thickBot="1">
      <c r="B147" s="121"/>
      <c r="C147" s="119"/>
      <c r="D147" s="119"/>
      <c r="E147" s="121"/>
      <c r="F147" s="121"/>
      <c r="G147" s="121"/>
      <c r="H147" s="121"/>
      <c r="I147" s="119"/>
      <c r="J147" s="119"/>
      <c r="K147" s="122"/>
      <c r="L147" s="119"/>
      <c r="M147" s="77" t="str">
        <f t="shared" si="6"/>
        <v/>
      </c>
      <c r="N147" s="24" t="str">
        <f t="shared" si="7"/>
        <v/>
      </c>
      <c r="O147" s="23"/>
      <c r="P147" s="24">
        <f>IFERROR($K147*(1-IF(J147="Yes",$I$270,0))*(1-IF(($N$267-$N$270)&gt;'Discount Structure'!$A$4,$I$271,0)),0)</f>
        <v>0</v>
      </c>
      <c r="Q147" s="24" t="str">
        <f t="shared" si="8"/>
        <v/>
      </c>
    </row>
    <row r="148" spans="2:17" ht="15" customHeight="1" outlineLevel="3" thickBot="1">
      <c r="B148" s="121"/>
      <c r="C148" s="119"/>
      <c r="D148" s="119"/>
      <c r="E148" s="121"/>
      <c r="F148" s="121"/>
      <c r="G148" s="121"/>
      <c r="H148" s="121"/>
      <c r="I148" s="119"/>
      <c r="J148" s="119"/>
      <c r="K148" s="122"/>
      <c r="L148" s="119"/>
      <c r="M148" s="77" t="str">
        <f t="shared" si="6"/>
        <v/>
      </c>
      <c r="N148" s="24" t="str">
        <f t="shared" si="7"/>
        <v/>
      </c>
      <c r="O148" s="23"/>
      <c r="P148" s="24">
        <f>IFERROR($K148*(1-IF(J148="Yes",$I$270,0))*(1-IF(($N$267-$N$270)&gt;'Discount Structure'!$A$4,$I$271,0)),0)</f>
        <v>0</v>
      </c>
      <c r="Q148" s="24" t="str">
        <f t="shared" si="8"/>
        <v/>
      </c>
    </row>
    <row r="149" spans="2:17" ht="15" customHeight="1" outlineLevel="3" thickBot="1">
      <c r="B149" s="121"/>
      <c r="C149" s="119"/>
      <c r="D149" s="119"/>
      <c r="E149" s="121"/>
      <c r="F149" s="121"/>
      <c r="G149" s="121"/>
      <c r="H149" s="121"/>
      <c r="I149" s="119"/>
      <c r="J149" s="119"/>
      <c r="K149" s="122"/>
      <c r="L149" s="119"/>
      <c r="M149" s="77" t="str">
        <f t="shared" si="6"/>
        <v/>
      </c>
      <c r="N149" s="24" t="str">
        <f t="shared" si="7"/>
        <v/>
      </c>
      <c r="O149" s="23"/>
      <c r="P149" s="24">
        <f>IFERROR($K149*(1-IF(J149="Yes",$I$270,0))*(1-IF(($N$267-$N$270)&gt;'Discount Structure'!$A$4,$I$271,0)),0)</f>
        <v>0</v>
      </c>
      <c r="Q149" s="24" t="str">
        <f t="shared" si="8"/>
        <v/>
      </c>
    </row>
    <row r="150" spans="2:17" ht="15" customHeight="1" outlineLevel="3" thickBot="1">
      <c r="B150" s="121"/>
      <c r="C150" s="119"/>
      <c r="D150" s="119"/>
      <c r="E150" s="121"/>
      <c r="F150" s="121"/>
      <c r="G150" s="121"/>
      <c r="H150" s="121"/>
      <c r="I150" s="119"/>
      <c r="J150" s="119"/>
      <c r="K150" s="122"/>
      <c r="L150" s="119"/>
      <c r="M150" s="77" t="str">
        <f t="shared" si="6"/>
        <v/>
      </c>
      <c r="N150" s="24" t="str">
        <f t="shared" si="7"/>
        <v/>
      </c>
      <c r="O150" s="23"/>
      <c r="P150" s="24">
        <f>IFERROR($K150*(1-IF(J150="Yes",$I$270,0))*(1-IF(($N$267-$N$270)&gt;'Discount Structure'!$A$4,$I$271,0)),0)</f>
        <v>0</v>
      </c>
      <c r="Q150" s="24" t="str">
        <f t="shared" si="8"/>
        <v/>
      </c>
    </row>
    <row r="151" spans="2:17" ht="15" customHeight="1" outlineLevel="3" thickBot="1">
      <c r="B151" s="121"/>
      <c r="C151" s="119"/>
      <c r="D151" s="119"/>
      <c r="E151" s="121"/>
      <c r="F151" s="121"/>
      <c r="G151" s="121"/>
      <c r="H151" s="121"/>
      <c r="I151" s="119"/>
      <c r="J151" s="119"/>
      <c r="K151" s="122"/>
      <c r="L151" s="119"/>
      <c r="M151" s="77" t="str">
        <f t="shared" si="6"/>
        <v/>
      </c>
      <c r="N151" s="24" t="str">
        <f t="shared" si="7"/>
        <v/>
      </c>
      <c r="O151" s="23"/>
      <c r="P151" s="24">
        <f>IFERROR($K151*(1-IF(J151="Yes",$I$270,0))*(1-IF(($N$267-$N$270)&gt;'Discount Structure'!$A$4,$I$271,0)),0)</f>
        <v>0</v>
      </c>
      <c r="Q151" s="24" t="str">
        <f t="shared" si="8"/>
        <v/>
      </c>
    </row>
    <row r="152" spans="2:17" ht="15" customHeight="1" outlineLevel="3" thickBot="1">
      <c r="B152" s="121"/>
      <c r="C152" s="119"/>
      <c r="D152" s="119"/>
      <c r="E152" s="121"/>
      <c r="F152" s="121"/>
      <c r="G152" s="121"/>
      <c r="H152" s="121"/>
      <c r="I152" s="119"/>
      <c r="J152" s="119"/>
      <c r="K152" s="122"/>
      <c r="L152" s="119"/>
      <c r="M152" s="77" t="str">
        <f t="shared" si="6"/>
        <v/>
      </c>
      <c r="N152" s="24" t="str">
        <f t="shared" si="7"/>
        <v/>
      </c>
      <c r="O152" s="23"/>
      <c r="P152" s="24">
        <f>IFERROR($K152*(1-IF(J152="Yes",$I$270,0))*(1-IF(($N$267-$N$270)&gt;'Discount Structure'!$A$4,$I$271,0)),0)</f>
        <v>0</v>
      </c>
      <c r="Q152" s="24" t="str">
        <f t="shared" si="8"/>
        <v/>
      </c>
    </row>
    <row r="153" spans="2:17" ht="15" customHeight="1" outlineLevel="3" thickBot="1">
      <c r="B153" s="121"/>
      <c r="C153" s="119"/>
      <c r="D153" s="119"/>
      <c r="E153" s="121"/>
      <c r="F153" s="121"/>
      <c r="G153" s="121"/>
      <c r="H153" s="121"/>
      <c r="I153" s="119"/>
      <c r="J153" s="119"/>
      <c r="K153" s="122"/>
      <c r="L153" s="119"/>
      <c r="M153" s="77" t="str">
        <f t="shared" si="6"/>
        <v/>
      </c>
      <c r="N153" s="24" t="str">
        <f t="shared" si="7"/>
        <v/>
      </c>
      <c r="O153" s="23"/>
      <c r="P153" s="24">
        <f>IFERROR($K153*(1-IF(J153="Yes",$I$270,0))*(1-IF(($N$267-$N$270)&gt;'Discount Structure'!$A$4,$I$271,0)),0)</f>
        <v>0</v>
      </c>
      <c r="Q153" s="24" t="str">
        <f t="shared" si="8"/>
        <v/>
      </c>
    </row>
    <row r="154" spans="2:17" ht="15" customHeight="1" outlineLevel="3" thickBot="1">
      <c r="B154" s="121"/>
      <c r="C154" s="119"/>
      <c r="D154" s="119"/>
      <c r="E154" s="121"/>
      <c r="F154" s="121"/>
      <c r="G154" s="121"/>
      <c r="H154" s="121"/>
      <c r="I154" s="119"/>
      <c r="J154" s="119"/>
      <c r="K154" s="122"/>
      <c r="L154" s="119"/>
      <c r="M154" s="77" t="str">
        <f t="shared" si="6"/>
        <v/>
      </c>
      <c r="N154" s="24" t="str">
        <f t="shared" si="7"/>
        <v/>
      </c>
      <c r="O154" s="23"/>
      <c r="P154" s="24">
        <f>IFERROR($K154*(1-IF(J154="Yes",$I$270,0))*(1-IF(($N$267-$N$270)&gt;'Discount Structure'!$A$4,$I$271,0)),0)</f>
        <v>0</v>
      </c>
      <c r="Q154" s="24" t="str">
        <f t="shared" si="8"/>
        <v/>
      </c>
    </row>
    <row r="155" spans="2:17" ht="15" customHeight="1" outlineLevel="3" thickBot="1">
      <c r="B155" s="121"/>
      <c r="C155" s="119"/>
      <c r="D155" s="119"/>
      <c r="E155" s="121"/>
      <c r="F155" s="121"/>
      <c r="G155" s="121"/>
      <c r="H155" s="121"/>
      <c r="I155" s="119"/>
      <c r="J155" s="119"/>
      <c r="K155" s="122"/>
      <c r="L155" s="119"/>
      <c r="M155" s="77" t="str">
        <f t="shared" si="6"/>
        <v/>
      </c>
      <c r="N155" s="24" t="str">
        <f t="shared" si="7"/>
        <v/>
      </c>
      <c r="O155" s="23"/>
      <c r="P155" s="24">
        <f>IFERROR($K155*(1-IF(J155="Yes",$I$270,0))*(1-IF(($N$267-$N$270)&gt;'Discount Structure'!$A$4,$I$271,0)),0)</f>
        <v>0</v>
      </c>
      <c r="Q155" s="24" t="str">
        <f t="shared" si="8"/>
        <v/>
      </c>
    </row>
    <row r="156" spans="2:17" ht="15" customHeight="1" outlineLevel="3" thickBot="1">
      <c r="B156" s="121"/>
      <c r="C156" s="119"/>
      <c r="D156" s="119"/>
      <c r="E156" s="121"/>
      <c r="F156" s="121"/>
      <c r="G156" s="121"/>
      <c r="H156" s="121"/>
      <c r="I156" s="119"/>
      <c r="J156" s="119"/>
      <c r="K156" s="122"/>
      <c r="L156" s="119"/>
      <c r="M156" s="77" t="str">
        <f t="shared" si="6"/>
        <v/>
      </c>
      <c r="N156" s="24" t="str">
        <f t="shared" si="7"/>
        <v/>
      </c>
      <c r="O156" s="23"/>
      <c r="P156" s="24">
        <f>IFERROR($K156*(1-IF(J156="Yes",$I$270,0))*(1-IF(($N$267-$N$270)&gt;'Discount Structure'!$A$4,$I$271,0)),0)</f>
        <v>0</v>
      </c>
      <c r="Q156" s="24" t="str">
        <f t="shared" si="8"/>
        <v/>
      </c>
    </row>
    <row r="157" spans="2:17" ht="15" customHeight="1" outlineLevel="3" thickBot="1">
      <c r="B157" s="121"/>
      <c r="C157" s="119"/>
      <c r="D157" s="119"/>
      <c r="E157" s="121"/>
      <c r="F157" s="121"/>
      <c r="G157" s="121"/>
      <c r="H157" s="121"/>
      <c r="I157" s="119"/>
      <c r="J157" s="119"/>
      <c r="K157" s="122"/>
      <c r="L157" s="119"/>
      <c r="M157" s="77" t="str">
        <f t="shared" si="6"/>
        <v/>
      </c>
      <c r="N157" s="24" t="str">
        <f t="shared" si="7"/>
        <v/>
      </c>
      <c r="O157" s="23"/>
      <c r="P157" s="24">
        <f>IFERROR($K157*(1-IF(J157="Yes",$I$270,0))*(1-IF(($N$267-$N$270)&gt;'Discount Structure'!$A$4,$I$271,0)),0)</f>
        <v>0</v>
      </c>
      <c r="Q157" s="24" t="str">
        <f t="shared" si="8"/>
        <v/>
      </c>
    </row>
    <row r="158" spans="2:17" ht="15" customHeight="1" outlineLevel="3" thickBot="1">
      <c r="B158" s="121"/>
      <c r="C158" s="119"/>
      <c r="D158" s="119"/>
      <c r="E158" s="121"/>
      <c r="F158" s="121"/>
      <c r="G158" s="121"/>
      <c r="H158" s="121"/>
      <c r="I158" s="119"/>
      <c r="J158" s="119"/>
      <c r="K158" s="122"/>
      <c r="L158" s="119"/>
      <c r="M158" s="77" t="str">
        <f t="shared" si="6"/>
        <v/>
      </c>
      <c r="N158" s="24" t="str">
        <f t="shared" si="7"/>
        <v/>
      </c>
      <c r="O158" s="23"/>
      <c r="P158" s="24">
        <f>IFERROR($K158*(1-IF(J158="Yes",$I$270,0))*(1-IF(($N$267-$N$270)&gt;'Discount Structure'!$A$4,$I$271,0)),0)</f>
        <v>0</v>
      </c>
      <c r="Q158" s="24" t="str">
        <f t="shared" si="8"/>
        <v/>
      </c>
    </row>
    <row r="159" spans="2:17" ht="15" customHeight="1" outlineLevel="3" thickBot="1">
      <c r="B159" s="121"/>
      <c r="C159" s="119"/>
      <c r="D159" s="119"/>
      <c r="E159" s="121"/>
      <c r="F159" s="121"/>
      <c r="G159" s="121"/>
      <c r="H159" s="121"/>
      <c r="I159" s="119"/>
      <c r="J159" s="119"/>
      <c r="K159" s="122"/>
      <c r="L159" s="119"/>
      <c r="M159" s="77" t="str">
        <f t="shared" si="6"/>
        <v/>
      </c>
      <c r="N159" s="24" t="str">
        <f t="shared" si="7"/>
        <v/>
      </c>
      <c r="O159" s="23"/>
      <c r="P159" s="24">
        <f>IFERROR($K159*(1-IF(J159="Yes",$I$270,0))*(1-IF(($N$267-$N$270)&gt;'Discount Structure'!$A$4,$I$271,0)),0)</f>
        <v>0</v>
      </c>
      <c r="Q159" s="24" t="str">
        <f t="shared" si="8"/>
        <v/>
      </c>
    </row>
    <row r="160" spans="2:17" ht="15" customHeight="1" outlineLevel="3" thickBot="1">
      <c r="B160" s="121"/>
      <c r="C160" s="119"/>
      <c r="D160" s="119"/>
      <c r="E160" s="121"/>
      <c r="F160" s="121"/>
      <c r="G160" s="121"/>
      <c r="H160" s="121"/>
      <c r="I160" s="119"/>
      <c r="J160" s="119"/>
      <c r="K160" s="122"/>
      <c r="L160" s="119"/>
      <c r="M160" s="77" t="str">
        <f t="shared" si="6"/>
        <v/>
      </c>
      <c r="N160" s="24" t="str">
        <f t="shared" si="7"/>
        <v/>
      </c>
      <c r="O160" s="23"/>
      <c r="P160" s="24">
        <f>IFERROR($K160*(1-IF(J160="Yes",$I$270,0))*(1-IF(($N$267-$N$270)&gt;'Discount Structure'!$A$4,$I$271,0)),0)</f>
        <v>0</v>
      </c>
      <c r="Q160" s="24" t="str">
        <f t="shared" si="8"/>
        <v/>
      </c>
    </row>
    <row r="161" spans="2:17" ht="15" customHeight="1" outlineLevel="3" thickBot="1">
      <c r="B161" s="121"/>
      <c r="C161" s="119"/>
      <c r="D161" s="119"/>
      <c r="E161" s="121"/>
      <c r="F161" s="121"/>
      <c r="G161" s="121"/>
      <c r="H161" s="121"/>
      <c r="I161" s="119"/>
      <c r="J161" s="119"/>
      <c r="K161" s="122"/>
      <c r="L161" s="119"/>
      <c r="M161" s="77" t="str">
        <f t="shared" si="6"/>
        <v/>
      </c>
      <c r="N161" s="24" t="str">
        <f t="shared" si="7"/>
        <v/>
      </c>
      <c r="O161" s="23"/>
      <c r="P161" s="24">
        <f>IFERROR($K161*(1-IF(J161="Yes",$I$270,0))*(1-IF(($N$267-$N$270)&gt;'Discount Structure'!$A$4,$I$271,0)),0)</f>
        <v>0</v>
      </c>
      <c r="Q161" s="24" t="str">
        <f t="shared" si="8"/>
        <v/>
      </c>
    </row>
    <row r="162" spans="2:17" ht="15" customHeight="1" outlineLevel="3" thickBot="1">
      <c r="B162" s="121"/>
      <c r="C162" s="119"/>
      <c r="D162" s="119"/>
      <c r="E162" s="121"/>
      <c r="F162" s="121"/>
      <c r="G162" s="121"/>
      <c r="H162" s="121"/>
      <c r="I162" s="119"/>
      <c r="J162" s="119"/>
      <c r="K162" s="122"/>
      <c r="L162" s="119"/>
      <c r="M162" s="77" t="str">
        <f t="shared" si="6"/>
        <v/>
      </c>
      <c r="N162" s="24" t="str">
        <f t="shared" si="7"/>
        <v/>
      </c>
      <c r="O162" s="23"/>
      <c r="P162" s="24">
        <f>IFERROR($K162*(1-IF(J162="Yes",$I$270,0))*(1-IF(($N$267-$N$270)&gt;'Discount Structure'!$A$4,$I$271,0)),0)</f>
        <v>0</v>
      </c>
      <c r="Q162" s="24" t="str">
        <f t="shared" si="8"/>
        <v/>
      </c>
    </row>
    <row r="163" spans="2:17" ht="15" customHeight="1" outlineLevel="3" thickBot="1">
      <c r="B163" s="121"/>
      <c r="C163" s="119"/>
      <c r="D163" s="119"/>
      <c r="E163" s="121"/>
      <c r="F163" s="121"/>
      <c r="G163" s="121"/>
      <c r="H163" s="121"/>
      <c r="I163" s="119"/>
      <c r="J163" s="119"/>
      <c r="K163" s="122"/>
      <c r="L163" s="119"/>
      <c r="M163" s="77" t="str">
        <f t="shared" si="6"/>
        <v/>
      </c>
      <c r="N163" s="24" t="str">
        <f t="shared" si="7"/>
        <v/>
      </c>
      <c r="O163" s="23"/>
      <c r="P163" s="24">
        <f>IFERROR($K163*(1-IF(J163="Yes",$I$270,0))*(1-IF(($N$267-$N$270)&gt;'Discount Structure'!$A$4,$I$271,0)),0)</f>
        <v>0</v>
      </c>
      <c r="Q163" s="24" t="str">
        <f t="shared" si="8"/>
        <v/>
      </c>
    </row>
    <row r="164" spans="2:17" ht="15" customHeight="1" outlineLevel="3" thickBot="1">
      <c r="B164" s="121"/>
      <c r="C164" s="119"/>
      <c r="D164" s="119"/>
      <c r="E164" s="121"/>
      <c r="F164" s="121"/>
      <c r="G164" s="121"/>
      <c r="H164" s="121"/>
      <c r="I164" s="119"/>
      <c r="J164" s="119"/>
      <c r="K164" s="122"/>
      <c r="L164" s="119"/>
      <c r="M164" s="77" t="str">
        <f t="shared" si="6"/>
        <v/>
      </c>
      <c r="N164" s="24" t="str">
        <f t="shared" si="7"/>
        <v/>
      </c>
      <c r="O164" s="23"/>
      <c r="P164" s="24">
        <f>IFERROR($K164*(1-IF(J164="Yes",$I$270,0))*(1-IF(($N$267-$N$270)&gt;'Discount Structure'!$A$4,$I$271,0)),0)</f>
        <v>0</v>
      </c>
      <c r="Q164" s="24" t="str">
        <f t="shared" si="8"/>
        <v/>
      </c>
    </row>
    <row r="165" spans="2:17" ht="15" customHeight="1" outlineLevel="3" thickBot="1">
      <c r="B165" s="121"/>
      <c r="C165" s="119"/>
      <c r="D165" s="119"/>
      <c r="E165" s="121"/>
      <c r="F165" s="121"/>
      <c r="G165" s="121"/>
      <c r="H165" s="121"/>
      <c r="I165" s="119"/>
      <c r="J165" s="119"/>
      <c r="K165" s="122"/>
      <c r="L165" s="119"/>
      <c r="M165" s="77" t="str">
        <f t="shared" si="6"/>
        <v/>
      </c>
      <c r="N165" s="24" t="str">
        <f t="shared" si="7"/>
        <v/>
      </c>
      <c r="O165" s="23"/>
      <c r="P165" s="24">
        <f>IFERROR($K165*(1-IF(J165="Yes",$I$270,0))*(1-IF(($N$267-$N$270)&gt;'Discount Structure'!$A$4,$I$271,0)),0)</f>
        <v>0</v>
      </c>
      <c r="Q165" s="24" t="str">
        <f t="shared" si="8"/>
        <v/>
      </c>
    </row>
    <row r="166" spans="2:17" ht="15" customHeight="1" outlineLevel="3" thickBot="1">
      <c r="B166" s="121"/>
      <c r="C166" s="119"/>
      <c r="D166" s="119"/>
      <c r="E166" s="121"/>
      <c r="F166" s="121"/>
      <c r="G166" s="121"/>
      <c r="H166" s="121"/>
      <c r="I166" s="119"/>
      <c r="J166" s="119"/>
      <c r="K166" s="122"/>
      <c r="L166" s="119"/>
      <c r="M166" s="77" t="str">
        <f t="shared" si="6"/>
        <v/>
      </c>
      <c r="N166" s="24" t="str">
        <f t="shared" si="7"/>
        <v/>
      </c>
      <c r="O166" s="23"/>
      <c r="P166" s="24">
        <f>IFERROR($K166*(1-IF(J166="Yes",$I$270,0))*(1-IF(($N$267-$N$270)&gt;'Discount Structure'!$A$4,$I$271,0)),0)</f>
        <v>0</v>
      </c>
      <c r="Q166" s="24" t="str">
        <f t="shared" si="8"/>
        <v/>
      </c>
    </row>
    <row r="167" spans="2:17" ht="15" customHeight="1" outlineLevel="3" thickBot="1">
      <c r="B167" s="121"/>
      <c r="C167" s="119"/>
      <c r="D167" s="119"/>
      <c r="E167" s="121"/>
      <c r="F167" s="121"/>
      <c r="G167" s="121"/>
      <c r="H167" s="121"/>
      <c r="I167" s="119"/>
      <c r="J167" s="119"/>
      <c r="K167" s="122"/>
      <c r="L167" s="119"/>
      <c r="M167" s="77" t="str">
        <f t="shared" si="6"/>
        <v/>
      </c>
      <c r="N167" s="24" t="str">
        <f t="shared" si="7"/>
        <v/>
      </c>
      <c r="O167" s="23"/>
      <c r="P167" s="24">
        <f>IFERROR($K167*(1-IF(J167="Yes",$I$270,0))*(1-IF(($N$267-$N$270)&gt;'Discount Structure'!$A$4,$I$271,0)),0)</f>
        <v>0</v>
      </c>
      <c r="Q167" s="24" t="str">
        <f t="shared" si="8"/>
        <v/>
      </c>
    </row>
    <row r="168" spans="2:17" ht="15" customHeight="1" outlineLevel="4" thickBot="1">
      <c r="B168" s="121"/>
      <c r="C168" s="119"/>
      <c r="D168" s="119"/>
      <c r="E168" s="121"/>
      <c r="F168" s="121"/>
      <c r="G168" s="121"/>
      <c r="H168" s="121"/>
      <c r="I168" s="119"/>
      <c r="J168" s="119"/>
      <c r="K168" s="122"/>
      <c r="L168" s="119"/>
      <c r="M168" s="77" t="str">
        <f t="shared" si="6"/>
        <v/>
      </c>
      <c r="N168" s="24" t="str">
        <f t="shared" si="7"/>
        <v/>
      </c>
      <c r="O168" s="23"/>
      <c r="P168" s="24">
        <f>IFERROR($K168*(1-IF(J168="Yes",$I$270,0))*(1-IF(($N$267-$N$270)&gt;'Discount Structure'!$A$4,$I$271,0)),0)</f>
        <v>0</v>
      </c>
      <c r="Q168" s="24" t="str">
        <f t="shared" si="8"/>
        <v/>
      </c>
    </row>
    <row r="169" spans="2:17" ht="15" customHeight="1" outlineLevel="4" thickBot="1">
      <c r="B169" s="121"/>
      <c r="C169" s="119"/>
      <c r="D169" s="119"/>
      <c r="E169" s="121"/>
      <c r="F169" s="121"/>
      <c r="G169" s="121"/>
      <c r="H169" s="121"/>
      <c r="I169" s="119"/>
      <c r="J169" s="119"/>
      <c r="K169" s="122"/>
      <c r="L169" s="119"/>
      <c r="M169" s="77" t="str">
        <f t="shared" si="6"/>
        <v/>
      </c>
      <c r="N169" s="24" t="str">
        <f t="shared" si="7"/>
        <v/>
      </c>
      <c r="O169" s="23"/>
      <c r="P169" s="24">
        <f>IFERROR($K169*(1-IF(J169="Yes",$I$270,0))*(1-IF(($N$267-$N$270)&gt;'Discount Structure'!$A$4,$I$271,0)),0)</f>
        <v>0</v>
      </c>
      <c r="Q169" s="24" t="str">
        <f t="shared" si="8"/>
        <v/>
      </c>
    </row>
    <row r="170" spans="2:17" ht="15" customHeight="1" outlineLevel="4" thickBot="1">
      <c r="B170" s="121"/>
      <c r="C170" s="119"/>
      <c r="D170" s="119"/>
      <c r="E170" s="121"/>
      <c r="F170" s="121"/>
      <c r="G170" s="121"/>
      <c r="H170" s="121"/>
      <c r="I170" s="119"/>
      <c r="J170" s="119"/>
      <c r="K170" s="122"/>
      <c r="L170" s="119"/>
      <c r="M170" s="77" t="str">
        <f t="shared" si="6"/>
        <v/>
      </c>
      <c r="N170" s="24" t="str">
        <f t="shared" si="7"/>
        <v/>
      </c>
      <c r="O170" s="23"/>
      <c r="P170" s="24">
        <f>IFERROR($K170*(1-IF(J170="Yes",$I$270,0))*(1-IF(($N$267-$N$270)&gt;'Discount Structure'!$A$4,$I$271,0)),0)</f>
        <v>0</v>
      </c>
      <c r="Q170" s="24" t="str">
        <f t="shared" si="8"/>
        <v/>
      </c>
    </row>
    <row r="171" spans="2:17" ht="15" customHeight="1" outlineLevel="4" thickBot="1">
      <c r="B171" s="121"/>
      <c r="C171" s="119"/>
      <c r="D171" s="119"/>
      <c r="E171" s="121"/>
      <c r="F171" s="121"/>
      <c r="G171" s="121"/>
      <c r="H171" s="121"/>
      <c r="I171" s="119"/>
      <c r="J171" s="119"/>
      <c r="K171" s="122"/>
      <c r="L171" s="119"/>
      <c r="M171" s="77" t="str">
        <f t="shared" si="6"/>
        <v/>
      </c>
      <c r="N171" s="24" t="str">
        <f t="shared" si="7"/>
        <v/>
      </c>
      <c r="O171" s="23"/>
      <c r="P171" s="24">
        <f>IFERROR($K171*(1-IF(J171="Yes",$I$270,0))*(1-IF(($N$267-$N$270)&gt;'Discount Structure'!$A$4,$I$271,0)),0)</f>
        <v>0</v>
      </c>
      <c r="Q171" s="24" t="str">
        <f t="shared" si="8"/>
        <v/>
      </c>
    </row>
    <row r="172" spans="2:17" ht="15" customHeight="1" outlineLevel="4" thickBot="1">
      <c r="B172" s="121"/>
      <c r="C172" s="119"/>
      <c r="D172" s="119"/>
      <c r="E172" s="121"/>
      <c r="F172" s="121"/>
      <c r="G172" s="121"/>
      <c r="H172" s="121"/>
      <c r="I172" s="119"/>
      <c r="J172" s="119"/>
      <c r="K172" s="122"/>
      <c r="L172" s="119"/>
      <c r="M172" s="77" t="str">
        <f t="shared" si="6"/>
        <v/>
      </c>
      <c r="N172" s="24" t="str">
        <f t="shared" si="7"/>
        <v/>
      </c>
      <c r="O172" s="23"/>
      <c r="P172" s="24">
        <f>IFERROR($K172*(1-IF(J172="Yes",$I$270,0))*(1-IF(($N$267-$N$270)&gt;'Discount Structure'!$A$4,$I$271,0)),0)</f>
        <v>0</v>
      </c>
      <c r="Q172" s="24" t="str">
        <f t="shared" si="8"/>
        <v/>
      </c>
    </row>
    <row r="173" spans="2:17" ht="15" customHeight="1" outlineLevel="4" thickBot="1">
      <c r="B173" s="121"/>
      <c r="C173" s="119"/>
      <c r="D173" s="119"/>
      <c r="E173" s="121"/>
      <c r="F173" s="121"/>
      <c r="G173" s="121"/>
      <c r="H173" s="121"/>
      <c r="I173" s="119"/>
      <c r="J173" s="119"/>
      <c r="K173" s="122"/>
      <c r="L173" s="119"/>
      <c r="M173" s="77" t="str">
        <f t="shared" si="6"/>
        <v/>
      </c>
      <c r="N173" s="24" t="str">
        <f t="shared" si="7"/>
        <v/>
      </c>
      <c r="O173" s="23"/>
      <c r="P173" s="24">
        <f>IFERROR($K173*(1-IF(J173="Yes",$I$270,0))*(1-IF(($N$267-$N$270)&gt;'Discount Structure'!$A$4,$I$271,0)),0)</f>
        <v>0</v>
      </c>
      <c r="Q173" s="24" t="str">
        <f t="shared" si="8"/>
        <v/>
      </c>
    </row>
    <row r="174" spans="2:17" ht="15" customHeight="1" outlineLevel="4" thickBot="1">
      <c r="B174" s="121"/>
      <c r="C174" s="119"/>
      <c r="D174" s="119"/>
      <c r="E174" s="121"/>
      <c r="F174" s="121"/>
      <c r="G174" s="121"/>
      <c r="H174" s="121"/>
      <c r="I174" s="119"/>
      <c r="J174" s="119"/>
      <c r="K174" s="122"/>
      <c r="L174" s="119"/>
      <c r="M174" s="77" t="str">
        <f t="shared" si="6"/>
        <v/>
      </c>
      <c r="N174" s="24" t="str">
        <f t="shared" si="7"/>
        <v/>
      </c>
      <c r="O174" s="23"/>
      <c r="P174" s="24">
        <f>IFERROR($K174*(1-IF(J174="Yes",$I$270,0))*(1-IF(($N$267-$N$270)&gt;'Discount Structure'!$A$4,$I$271,0)),0)</f>
        <v>0</v>
      </c>
      <c r="Q174" s="24" t="str">
        <f t="shared" si="8"/>
        <v/>
      </c>
    </row>
    <row r="175" spans="2:17" ht="15" customHeight="1" outlineLevel="4" thickBot="1">
      <c r="B175" s="121"/>
      <c r="C175" s="119"/>
      <c r="D175" s="119"/>
      <c r="E175" s="121"/>
      <c r="F175" s="121"/>
      <c r="G175" s="121"/>
      <c r="H175" s="121"/>
      <c r="I175" s="119"/>
      <c r="J175" s="119"/>
      <c r="K175" s="122"/>
      <c r="L175" s="119"/>
      <c r="M175" s="77" t="str">
        <f t="shared" si="6"/>
        <v/>
      </c>
      <c r="N175" s="24" t="str">
        <f t="shared" si="7"/>
        <v/>
      </c>
      <c r="O175" s="23"/>
      <c r="P175" s="24">
        <f>IFERROR($K175*(1-IF(J175="Yes",$I$270,0))*(1-IF(($N$267-$N$270)&gt;'Discount Structure'!$A$4,$I$271,0)),0)</f>
        <v>0</v>
      </c>
      <c r="Q175" s="24" t="str">
        <f t="shared" si="8"/>
        <v/>
      </c>
    </row>
    <row r="176" spans="2:17" ht="15" customHeight="1" outlineLevel="4" thickBot="1">
      <c r="B176" s="121"/>
      <c r="C176" s="119"/>
      <c r="D176" s="119"/>
      <c r="E176" s="121"/>
      <c r="F176" s="121"/>
      <c r="G176" s="121"/>
      <c r="H176" s="121"/>
      <c r="I176" s="119"/>
      <c r="J176" s="119"/>
      <c r="K176" s="122"/>
      <c r="L176" s="119"/>
      <c r="M176" s="77" t="str">
        <f t="shared" si="6"/>
        <v/>
      </c>
      <c r="N176" s="24" t="str">
        <f t="shared" si="7"/>
        <v/>
      </c>
      <c r="O176" s="23"/>
      <c r="P176" s="24">
        <f>IFERROR($K176*(1-IF(J176="Yes",$I$270,0))*(1-IF(($N$267-$N$270)&gt;'Discount Structure'!$A$4,$I$271,0)),0)</f>
        <v>0</v>
      </c>
      <c r="Q176" s="24" t="str">
        <f t="shared" si="8"/>
        <v/>
      </c>
    </row>
    <row r="177" spans="2:17" ht="15" customHeight="1" outlineLevel="4" thickBot="1">
      <c r="B177" s="121"/>
      <c r="C177" s="119"/>
      <c r="D177" s="119"/>
      <c r="E177" s="121"/>
      <c r="F177" s="121"/>
      <c r="G177" s="121"/>
      <c r="H177" s="121"/>
      <c r="I177" s="119"/>
      <c r="J177" s="119"/>
      <c r="K177" s="122"/>
      <c r="L177" s="119"/>
      <c r="M177" s="77" t="str">
        <f t="shared" si="6"/>
        <v/>
      </c>
      <c r="N177" s="24" t="str">
        <f t="shared" si="7"/>
        <v/>
      </c>
      <c r="O177" s="23"/>
      <c r="P177" s="24">
        <f>IFERROR($K177*(1-IF(J177="Yes",$I$270,0))*(1-IF(($N$267-$N$270)&gt;'Discount Structure'!$A$4,$I$271,0)),0)</f>
        <v>0</v>
      </c>
      <c r="Q177" s="24" t="str">
        <f t="shared" si="8"/>
        <v/>
      </c>
    </row>
    <row r="178" spans="2:17" ht="15" customHeight="1" outlineLevel="4" thickBot="1">
      <c r="B178" s="121"/>
      <c r="C178" s="119"/>
      <c r="D178" s="119"/>
      <c r="E178" s="121"/>
      <c r="F178" s="121"/>
      <c r="G178" s="121"/>
      <c r="H178" s="121"/>
      <c r="I178" s="119"/>
      <c r="J178" s="119"/>
      <c r="K178" s="122"/>
      <c r="L178" s="119"/>
      <c r="M178" s="77" t="str">
        <f t="shared" si="6"/>
        <v/>
      </c>
      <c r="N178" s="24" t="str">
        <f t="shared" si="7"/>
        <v/>
      </c>
      <c r="O178" s="23"/>
      <c r="P178" s="24">
        <f>IFERROR($K178*(1-IF(J178="Yes",$I$270,0))*(1-IF(($N$267-$N$270)&gt;'Discount Structure'!$A$4,$I$271,0)),0)</f>
        <v>0</v>
      </c>
      <c r="Q178" s="24" t="str">
        <f t="shared" si="8"/>
        <v/>
      </c>
    </row>
    <row r="179" spans="2:17" ht="15" customHeight="1" outlineLevel="4" thickBot="1">
      <c r="B179" s="121"/>
      <c r="C179" s="119"/>
      <c r="D179" s="119"/>
      <c r="E179" s="121"/>
      <c r="F179" s="121"/>
      <c r="G179" s="121"/>
      <c r="H179" s="121"/>
      <c r="I179" s="119"/>
      <c r="J179" s="119"/>
      <c r="K179" s="122"/>
      <c r="L179" s="119"/>
      <c r="M179" s="77" t="str">
        <f t="shared" si="6"/>
        <v/>
      </c>
      <c r="N179" s="24" t="str">
        <f t="shared" si="7"/>
        <v/>
      </c>
      <c r="O179" s="23"/>
      <c r="P179" s="24">
        <f>IFERROR($K179*(1-IF(J179="Yes",$I$270,0))*(1-IF(($N$267-$N$270)&gt;'Discount Structure'!$A$4,$I$271,0)),0)</f>
        <v>0</v>
      </c>
      <c r="Q179" s="24" t="str">
        <f t="shared" si="8"/>
        <v/>
      </c>
    </row>
    <row r="180" spans="2:17" ht="15" customHeight="1" outlineLevel="4" thickBot="1">
      <c r="B180" s="121"/>
      <c r="C180" s="119"/>
      <c r="D180" s="119"/>
      <c r="E180" s="121"/>
      <c r="F180" s="121"/>
      <c r="G180" s="121"/>
      <c r="H180" s="121"/>
      <c r="I180" s="119"/>
      <c r="J180" s="119"/>
      <c r="K180" s="122"/>
      <c r="L180" s="119"/>
      <c r="M180" s="77" t="str">
        <f t="shared" si="6"/>
        <v/>
      </c>
      <c r="N180" s="24" t="str">
        <f t="shared" si="7"/>
        <v/>
      </c>
      <c r="O180" s="23"/>
      <c r="P180" s="24">
        <f>IFERROR($K180*(1-IF(J180="Yes",$I$270,0))*(1-IF(($N$267-$N$270)&gt;'Discount Structure'!$A$4,$I$271,0)),0)</f>
        <v>0</v>
      </c>
      <c r="Q180" s="24" t="str">
        <f t="shared" si="8"/>
        <v/>
      </c>
    </row>
    <row r="181" spans="2:17" ht="15" customHeight="1" outlineLevel="4" thickBot="1">
      <c r="B181" s="121"/>
      <c r="C181" s="119"/>
      <c r="D181" s="119"/>
      <c r="E181" s="121"/>
      <c r="F181" s="121"/>
      <c r="G181" s="121"/>
      <c r="H181" s="121"/>
      <c r="I181" s="119"/>
      <c r="J181" s="119"/>
      <c r="K181" s="122"/>
      <c r="L181" s="119"/>
      <c r="M181" s="77" t="str">
        <f t="shared" si="6"/>
        <v/>
      </c>
      <c r="N181" s="24" t="str">
        <f t="shared" si="7"/>
        <v/>
      </c>
      <c r="O181" s="23"/>
      <c r="P181" s="24">
        <f>IFERROR($K181*(1-IF(J181="Yes",$I$270,0))*(1-IF(($N$267-$N$270)&gt;'Discount Structure'!$A$4,$I$271,0)),0)</f>
        <v>0</v>
      </c>
      <c r="Q181" s="24" t="str">
        <f t="shared" si="8"/>
        <v/>
      </c>
    </row>
    <row r="182" spans="2:17" ht="15" customHeight="1" outlineLevel="4" thickBot="1">
      <c r="B182" s="121"/>
      <c r="C182" s="119"/>
      <c r="D182" s="119"/>
      <c r="E182" s="121"/>
      <c r="F182" s="121"/>
      <c r="G182" s="121"/>
      <c r="H182" s="121"/>
      <c r="I182" s="119"/>
      <c r="J182" s="119"/>
      <c r="K182" s="122"/>
      <c r="L182" s="119"/>
      <c r="M182" s="77" t="str">
        <f t="shared" si="6"/>
        <v/>
      </c>
      <c r="N182" s="24" t="str">
        <f t="shared" si="7"/>
        <v/>
      </c>
      <c r="O182" s="23"/>
      <c r="P182" s="24">
        <f>IFERROR($K182*(1-IF(J182="Yes",$I$270,0))*(1-IF(($N$267-$N$270)&gt;'Discount Structure'!$A$4,$I$271,0)),0)</f>
        <v>0</v>
      </c>
      <c r="Q182" s="24" t="str">
        <f t="shared" si="8"/>
        <v/>
      </c>
    </row>
    <row r="183" spans="2:17" ht="15" customHeight="1" outlineLevel="4" thickBot="1">
      <c r="B183" s="121"/>
      <c r="C183" s="119"/>
      <c r="D183" s="119"/>
      <c r="E183" s="121"/>
      <c r="F183" s="121"/>
      <c r="G183" s="121"/>
      <c r="H183" s="121"/>
      <c r="I183" s="119"/>
      <c r="J183" s="119"/>
      <c r="K183" s="122"/>
      <c r="L183" s="119"/>
      <c r="M183" s="77" t="str">
        <f t="shared" si="6"/>
        <v/>
      </c>
      <c r="N183" s="24" t="str">
        <f t="shared" si="7"/>
        <v/>
      </c>
      <c r="O183" s="23"/>
      <c r="P183" s="24">
        <f>IFERROR($K183*(1-IF(J183="Yes",$I$270,0))*(1-IF(($N$267-$N$270)&gt;'Discount Structure'!$A$4,$I$271,0)),0)</f>
        <v>0</v>
      </c>
      <c r="Q183" s="24" t="str">
        <f t="shared" si="8"/>
        <v/>
      </c>
    </row>
    <row r="184" spans="2:17" ht="15" customHeight="1" outlineLevel="4" thickBot="1">
      <c r="B184" s="121"/>
      <c r="C184" s="119"/>
      <c r="D184" s="119"/>
      <c r="E184" s="121"/>
      <c r="F184" s="121"/>
      <c r="G184" s="121"/>
      <c r="H184" s="121"/>
      <c r="I184" s="119"/>
      <c r="J184" s="119"/>
      <c r="K184" s="122"/>
      <c r="L184" s="119"/>
      <c r="M184" s="77" t="str">
        <f t="shared" si="6"/>
        <v/>
      </c>
      <c r="N184" s="24" t="str">
        <f t="shared" si="7"/>
        <v/>
      </c>
      <c r="O184" s="23"/>
      <c r="P184" s="24">
        <f>IFERROR($K184*(1-IF(J184="Yes",$I$270,0))*(1-IF(($N$267-$N$270)&gt;'Discount Structure'!$A$4,$I$271,0)),0)</f>
        <v>0</v>
      </c>
      <c r="Q184" s="24" t="str">
        <f t="shared" si="8"/>
        <v/>
      </c>
    </row>
    <row r="185" spans="2:17" ht="15" customHeight="1" outlineLevel="4" thickBot="1">
      <c r="B185" s="121"/>
      <c r="C185" s="119"/>
      <c r="D185" s="119"/>
      <c r="E185" s="121"/>
      <c r="F185" s="121"/>
      <c r="G185" s="121"/>
      <c r="H185" s="121"/>
      <c r="I185" s="119"/>
      <c r="J185" s="119"/>
      <c r="K185" s="122"/>
      <c r="L185" s="119"/>
      <c r="M185" s="77" t="str">
        <f t="shared" si="6"/>
        <v/>
      </c>
      <c r="N185" s="24" t="str">
        <f t="shared" si="7"/>
        <v/>
      </c>
      <c r="O185" s="23"/>
      <c r="P185" s="24">
        <f>IFERROR($K185*(1-IF(J185="Yes",$I$270,0))*(1-IF(($N$267-$N$270)&gt;'Discount Structure'!$A$4,$I$271,0)),0)</f>
        <v>0</v>
      </c>
      <c r="Q185" s="24" t="str">
        <f t="shared" si="8"/>
        <v/>
      </c>
    </row>
    <row r="186" spans="2:17" ht="15" customHeight="1" outlineLevel="4" thickBot="1">
      <c r="B186" s="121"/>
      <c r="C186" s="119"/>
      <c r="D186" s="119"/>
      <c r="E186" s="121"/>
      <c r="F186" s="121"/>
      <c r="G186" s="121"/>
      <c r="H186" s="121"/>
      <c r="I186" s="119"/>
      <c r="J186" s="119"/>
      <c r="K186" s="122"/>
      <c r="L186" s="119"/>
      <c r="M186" s="77" t="str">
        <f t="shared" si="6"/>
        <v/>
      </c>
      <c r="N186" s="24" t="str">
        <f t="shared" si="7"/>
        <v/>
      </c>
      <c r="O186" s="23"/>
      <c r="P186" s="24">
        <f>IFERROR($K186*(1-IF(J186="Yes",$I$270,0))*(1-IF(($N$267-$N$270)&gt;'Discount Structure'!$A$4,$I$271,0)),0)</f>
        <v>0</v>
      </c>
      <c r="Q186" s="24" t="str">
        <f t="shared" si="8"/>
        <v/>
      </c>
    </row>
    <row r="187" spans="2:17" ht="15" customHeight="1" outlineLevel="4" thickBot="1">
      <c r="B187" s="121"/>
      <c r="C187" s="119"/>
      <c r="D187" s="119"/>
      <c r="E187" s="121"/>
      <c r="F187" s="121"/>
      <c r="G187" s="121"/>
      <c r="H187" s="121"/>
      <c r="I187" s="119"/>
      <c r="J187" s="119"/>
      <c r="K187" s="122"/>
      <c r="L187" s="119"/>
      <c r="M187" s="77" t="str">
        <f t="shared" si="6"/>
        <v/>
      </c>
      <c r="N187" s="24" t="str">
        <f t="shared" si="7"/>
        <v/>
      </c>
      <c r="O187" s="23"/>
      <c r="P187" s="24">
        <f>IFERROR($K187*(1-IF(J187="Yes",$I$270,0))*(1-IF(($N$267-$N$270)&gt;'Discount Structure'!$A$4,$I$271,0)),0)</f>
        <v>0</v>
      </c>
      <c r="Q187" s="24" t="str">
        <f t="shared" si="8"/>
        <v/>
      </c>
    </row>
    <row r="188" spans="2:17" ht="15" customHeight="1" outlineLevel="4" thickBot="1">
      <c r="B188" s="121"/>
      <c r="C188" s="119"/>
      <c r="D188" s="119"/>
      <c r="E188" s="121"/>
      <c r="F188" s="121"/>
      <c r="G188" s="121"/>
      <c r="H188" s="121"/>
      <c r="I188" s="119"/>
      <c r="J188" s="119"/>
      <c r="K188" s="122"/>
      <c r="L188" s="119"/>
      <c r="M188" s="77" t="str">
        <f t="shared" si="6"/>
        <v/>
      </c>
      <c r="N188" s="24" t="str">
        <f t="shared" si="7"/>
        <v/>
      </c>
      <c r="O188" s="23"/>
      <c r="P188" s="24">
        <f>IFERROR($K188*(1-IF(J188="Yes",$I$270,0))*(1-IF(($N$267-$N$270)&gt;'Discount Structure'!$A$4,$I$271,0)),0)</f>
        <v>0</v>
      </c>
      <c r="Q188" s="24" t="str">
        <f t="shared" si="8"/>
        <v/>
      </c>
    </row>
    <row r="189" spans="2:17" ht="15" customHeight="1" outlineLevel="4" thickBot="1">
      <c r="B189" s="121"/>
      <c r="C189" s="119"/>
      <c r="D189" s="119"/>
      <c r="E189" s="121"/>
      <c r="F189" s="121"/>
      <c r="G189" s="121"/>
      <c r="H189" s="121"/>
      <c r="I189" s="119"/>
      <c r="J189" s="119"/>
      <c r="K189" s="122"/>
      <c r="L189" s="119"/>
      <c r="M189" s="77" t="str">
        <f t="shared" si="6"/>
        <v/>
      </c>
      <c r="N189" s="24" t="str">
        <f t="shared" si="7"/>
        <v/>
      </c>
      <c r="O189" s="23"/>
      <c r="P189" s="24">
        <f>IFERROR($K189*(1-IF(J189="Yes",$I$270,0))*(1-IF(($N$267-$N$270)&gt;'Discount Structure'!$A$4,$I$271,0)),0)</f>
        <v>0</v>
      </c>
      <c r="Q189" s="24" t="str">
        <f t="shared" si="8"/>
        <v/>
      </c>
    </row>
    <row r="190" spans="2:17" ht="15" customHeight="1" outlineLevel="4" thickBot="1">
      <c r="B190" s="121"/>
      <c r="C190" s="119"/>
      <c r="D190" s="119"/>
      <c r="E190" s="121"/>
      <c r="F190" s="121"/>
      <c r="G190" s="121"/>
      <c r="H190" s="121"/>
      <c r="I190" s="119"/>
      <c r="J190" s="119"/>
      <c r="K190" s="122"/>
      <c r="L190" s="119"/>
      <c r="M190" s="77" t="str">
        <f t="shared" si="6"/>
        <v/>
      </c>
      <c r="N190" s="24" t="str">
        <f t="shared" si="7"/>
        <v/>
      </c>
      <c r="O190" s="23"/>
      <c r="P190" s="24">
        <f>IFERROR($K190*(1-IF(J190="Yes",$I$270,0))*(1-IF(($N$267-$N$270)&gt;'Discount Structure'!$A$4,$I$271,0)),0)</f>
        <v>0</v>
      </c>
      <c r="Q190" s="24" t="str">
        <f t="shared" si="8"/>
        <v/>
      </c>
    </row>
    <row r="191" spans="2:17" ht="15" customHeight="1" outlineLevel="4" thickBot="1">
      <c r="B191" s="121"/>
      <c r="C191" s="119"/>
      <c r="D191" s="119"/>
      <c r="E191" s="121"/>
      <c r="F191" s="121"/>
      <c r="G191" s="121"/>
      <c r="H191" s="121"/>
      <c r="I191" s="119"/>
      <c r="J191" s="119"/>
      <c r="K191" s="122"/>
      <c r="L191" s="119"/>
      <c r="M191" s="77" t="str">
        <f t="shared" si="6"/>
        <v/>
      </c>
      <c r="N191" s="24" t="str">
        <f t="shared" si="7"/>
        <v/>
      </c>
      <c r="O191" s="23"/>
      <c r="P191" s="24">
        <f>IFERROR($K191*(1-IF(J191="Yes",$I$270,0))*(1-IF(($N$267-$N$270)&gt;'Discount Structure'!$A$4,$I$271,0)),0)</f>
        <v>0</v>
      </c>
      <c r="Q191" s="24" t="str">
        <f t="shared" si="8"/>
        <v/>
      </c>
    </row>
    <row r="192" spans="2:17" ht="15" customHeight="1" outlineLevel="4" thickBot="1">
      <c r="B192" s="121"/>
      <c r="C192" s="119"/>
      <c r="D192" s="119"/>
      <c r="E192" s="121"/>
      <c r="F192" s="121"/>
      <c r="G192" s="121"/>
      <c r="H192" s="121"/>
      <c r="I192" s="119"/>
      <c r="J192" s="119"/>
      <c r="K192" s="122"/>
      <c r="L192" s="119"/>
      <c r="M192" s="77" t="str">
        <f t="shared" si="6"/>
        <v/>
      </c>
      <c r="N192" s="24" t="str">
        <f t="shared" si="7"/>
        <v/>
      </c>
      <c r="O192" s="23"/>
      <c r="P192" s="24">
        <f>IFERROR($K192*(1-IF(J192="Yes",$I$270,0))*(1-IF(($N$267-$N$270)&gt;'Discount Structure'!$A$4,$I$271,0)),0)</f>
        <v>0</v>
      </c>
      <c r="Q192" s="24" t="str">
        <f t="shared" si="8"/>
        <v/>
      </c>
    </row>
    <row r="193" spans="2:17" ht="15" customHeight="1" outlineLevel="4" thickBot="1">
      <c r="B193" s="121"/>
      <c r="C193" s="119"/>
      <c r="D193" s="119"/>
      <c r="E193" s="121"/>
      <c r="F193" s="121"/>
      <c r="G193" s="121"/>
      <c r="H193" s="121"/>
      <c r="I193" s="119"/>
      <c r="J193" s="119"/>
      <c r="K193" s="122"/>
      <c r="L193" s="119"/>
      <c r="M193" s="77" t="str">
        <f t="shared" si="6"/>
        <v/>
      </c>
      <c r="N193" s="24" t="str">
        <f t="shared" si="7"/>
        <v/>
      </c>
      <c r="O193" s="23"/>
      <c r="P193" s="24">
        <f>IFERROR($K193*(1-IF(J193="Yes",$I$270,0))*(1-IF(($N$267-$N$270)&gt;'Discount Structure'!$A$4,$I$271,0)),0)</f>
        <v>0</v>
      </c>
      <c r="Q193" s="24" t="str">
        <f t="shared" si="8"/>
        <v/>
      </c>
    </row>
    <row r="194" spans="2:17" ht="15" customHeight="1" outlineLevel="4" thickBot="1">
      <c r="B194" s="121"/>
      <c r="C194" s="119"/>
      <c r="D194" s="119"/>
      <c r="E194" s="121"/>
      <c r="F194" s="121"/>
      <c r="G194" s="121"/>
      <c r="H194" s="121"/>
      <c r="I194" s="119"/>
      <c r="J194" s="119"/>
      <c r="K194" s="122"/>
      <c r="L194" s="119"/>
      <c r="M194" s="77" t="str">
        <f t="shared" si="6"/>
        <v/>
      </c>
      <c r="N194" s="24" t="str">
        <f t="shared" si="7"/>
        <v/>
      </c>
      <c r="O194" s="23"/>
      <c r="P194" s="24">
        <f>IFERROR($K194*(1-IF(J194="Yes",$I$270,0))*(1-IF(($N$267-$N$270)&gt;'Discount Structure'!$A$4,$I$271,0)),0)</f>
        <v>0</v>
      </c>
      <c r="Q194" s="24" t="str">
        <f t="shared" si="8"/>
        <v/>
      </c>
    </row>
    <row r="195" spans="2:17" ht="15" customHeight="1" outlineLevel="4" thickBot="1">
      <c r="B195" s="121"/>
      <c r="C195" s="119"/>
      <c r="D195" s="119"/>
      <c r="E195" s="121"/>
      <c r="F195" s="121"/>
      <c r="G195" s="121"/>
      <c r="H195" s="121"/>
      <c r="I195" s="119"/>
      <c r="J195" s="119"/>
      <c r="K195" s="122"/>
      <c r="L195" s="119"/>
      <c r="M195" s="77" t="str">
        <f t="shared" ref="M195:M258" si="9">IFERROR(IF(L195&lt;&gt;"",L195/$M$8,""),"")</f>
        <v/>
      </c>
      <c r="N195" s="24" t="str">
        <f t="shared" si="7"/>
        <v/>
      </c>
      <c r="O195" s="23"/>
      <c r="P195" s="24">
        <f>IFERROR($K195*(1-IF(J195="Yes",$I$270,0))*(1-IF(($N$267-$N$270)&gt;'Discount Structure'!$A$4,$I$271,0)),0)</f>
        <v>0</v>
      </c>
      <c r="Q195" s="24" t="str">
        <f t="shared" si="8"/>
        <v/>
      </c>
    </row>
    <row r="196" spans="2:17" ht="15" customHeight="1" outlineLevel="4" thickBot="1">
      <c r="B196" s="121"/>
      <c r="C196" s="119"/>
      <c r="D196" s="119"/>
      <c r="E196" s="121"/>
      <c r="F196" s="121"/>
      <c r="G196" s="121"/>
      <c r="H196" s="121"/>
      <c r="I196" s="119"/>
      <c r="J196" s="119"/>
      <c r="K196" s="122"/>
      <c r="L196" s="119"/>
      <c r="M196" s="77" t="str">
        <f t="shared" si="9"/>
        <v/>
      </c>
      <c r="N196" s="24" t="str">
        <f t="shared" ref="N196:N259" si="10">IF($B196&lt;&gt;"",K196*$L196,"")</f>
        <v/>
      </c>
      <c r="O196" s="23"/>
      <c r="P196" s="24">
        <f>IFERROR($K196*(1-IF(J196="Yes",$I$270,0))*(1-IF(($N$267-$N$270)&gt;'Discount Structure'!$A$4,$I$271,0)),0)</f>
        <v>0</v>
      </c>
      <c r="Q196" s="24" t="str">
        <f t="shared" ref="Q196:Q259" si="11">IF($B196&lt;&gt;"",P196*$L196,"")</f>
        <v/>
      </c>
    </row>
    <row r="197" spans="2:17" ht="15" customHeight="1" outlineLevel="4" thickBot="1">
      <c r="B197" s="121"/>
      <c r="C197" s="119"/>
      <c r="D197" s="119"/>
      <c r="E197" s="121"/>
      <c r="F197" s="121"/>
      <c r="G197" s="121"/>
      <c r="H197" s="121"/>
      <c r="I197" s="119"/>
      <c r="J197" s="119"/>
      <c r="K197" s="122"/>
      <c r="L197" s="119"/>
      <c r="M197" s="77" t="str">
        <f t="shared" si="9"/>
        <v/>
      </c>
      <c r="N197" s="24" t="str">
        <f t="shared" si="10"/>
        <v/>
      </c>
      <c r="O197" s="23"/>
      <c r="P197" s="24">
        <f>IFERROR($K197*(1-IF(J197="Yes",$I$270,0))*(1-IF(($N$267-$N$270)&gt;'Discount Structure'!$A$4,$I$271,0)),0)</f>
        <v>0</v>
      </c>
      <c r="Q197" s="24" t="str">
        <f t="shared" si="11"/>
        <v/>
      </c>
    </row>
    <row r="198" spans="2:17" ht="15" customHeight="1" outlineLevel="4" thickBot="1">
      <c r="B198" s="121"/>
      <c r="C198" s="119"/>
      <c r="D198" s="119"/>
      <c r="E198" s="121"/>
      <c r="F198" s="121"/>
      <c r="G198" s="121"/>
      <c r="H198" s="121"/>
      <c r="I198" s="119"/>
      <c r="J198" s="119"/>
      <c r="K198" s="122"/>
      <c r="L198" s="119"/>
      <c r="M198" s="77" t="str">
        <f t="shared" si="9"/>
        <v/>
      </c>
      <c r="N198" s="24" t="str">
        <f t="shared" si="10"/>
        <v/>
      </c>
      <c r="O198" s="23"/>
      <c r="P198" s="24">
        <f>IFERROR($K198*(1-IF(J198="Yes",$I$270,0))*(1-IF(($N$267-$N$270)&gt;'Discount Structure'!$A$4,$I$271,0)),0)</f>
        <v>0</v>
      </c>
      <c r="Q198" s="24" t="str">
        <f t="shared" si="11"/>
        <v/>
      </c>
    </row>
    <row r="199" spans="2:17" ht="15" customHeight="1" outlineLevel="4" thickBot="1">
      <c r="B199" s="121"/>
      <c r="C199" s="119"/>
      <c r="D199" s="119"/>
      <c r="E199" s="121"/>
      <c r="F199" s="121"/>
      <c r="G199" s="121"/>
      <c r="H199" s="121"/>
      <c r="I199" s="119"/>
      <c r="J199" s="119"/>
      <c r="K199" s="122"/>
      <c r="L199" s="119"/>
      <c r="M199" s="77" t="str">
        <f t="shared" si="9"/>
        <v/>
      </c>
      <c r="N199" s="24" t="str">
        <f t="shared" si="10"/>
        <v/>
      </c>
      <c r="O199" s="23"/>
      <c r="P199" s="24">
        <f>IFERROR($K199*(1-IF(J199="Yes",$I$270,0))*(1-IF(($N$267-$N$270)&gt;'Discount Structure'!$A$4,$I$271,0)),0)</f>
        <v>0</v>
      </c>
      <c r="Q199" s="24" t="str">
        <f t="shared" si="11"/>
        <v/>
      </c>
    </row>
    <row r="200" spans="2:17" ht="15" customHeight="1" outlineLevel="4" thickBot="1">
      <c r="B200" s="121"/>
      <c r="C200" s="119"/>
      <c r="D200" s="119"/>
      <c r="E200" s="121"/>
      <c r="F200" s="121"/>
      <c r="G200" s="121"/>
      <c r="H200" s="121"/>
      <c r="I200" s="119"/>
      <c r="J200" s="119"/>
      <c r="K200" s="122"/>
      <c r="L200" s="119"/>
      <c r="M200" s="77" t="str">
        <f t="shared" si="9"/>
        <v/>
      </c>
      <c r="N200" s="24" t="str">
        <f t="shared" si="10"/>
        <v/>
      </c>
      <c r="O200" s="23"/>
      <c r="P200" s="24">
        <f>IFERROR($K200*(1-IF(J200="Yes",$I$270,0))*(1-IF(($N$267-$N$270)&gt;'Discount Structure'!$A$4,$I$271,0)),0)</f>
        <v>0</v>
      </c>
      <c r="Q200" s="24" t="str">
        <f t="shared" si="11"/>
        <v/>
      </c>
    </row>
    <row r="201" spans="2:17" ht="15" customHeight="1" outlineLevel="4" thickBot="1">
      <c r="B201" s="121"/>
      <c r="C201" s="119"/>
      <c r="D201" s="119"/>
      <c r="E201" s="121"/>
      <c r="F201" s="121"/>
      <c r="G201" s="121"/>
      <c r="H201" s="121"/>
      <c r="I201" s="119"/>
      <c r="J201" s="119"/>
      <c r="K201" s="122"/>
      <c r="L201" s="119"/>
      <c r="M201" s="77" t="str">
        <f t="shared" si="9"/>
        <v/>
      </c>
      <c r="N201" s="24" t="str">
        <f t="shared" si="10"/>
        <v/>
      </c>
      <c r="O201" s="23"/>
      <c r="P201" s="24">
        <f>IFERROR($K201*(1-IF(J201="Yes",$I$270,0))*(1-IF(($N$267-$N$270)&gt;'Discount Structure'!$A$4,$I$271,0)),0)</f>
        <v>0</v>
      </c>
      <c r="Q201" s="24" t="str">
        <f t="shared" si="11"/>
        <v/>
      </c>
    </row>
    <row r="202" spans="2:17" ht="15" customHeight="1" outlineLevel="4" thickBot="1">
      <c r="B202" s="121"/>
      <c r="C202" s="119"/>
      <c r="D202" s="119"/>
      <c r="E202" s="121"/>
      <c r="F202" s="121"/>
      <c r="G202" s="121"/>
      <c r="H202" s="121"/>
      <c r="I202" s="119"/>
      <c r="J202" s="119"/>
      <c r="K202" s="122"/>
      <c r="L202" s="119"/>
      <c r="M202" s="77" t="str">
        <f t="shared" si="9"/>
        <v/>
      </c>
      <c r="N202" s="24" t="str">
        <f t="shared" si="10"/>
        <v/>
      </c>
      <c r="O202" s="23"/>
      <c r="P202" s="24">
        <f>IFERROR($K202*(1-IF(J202="Yes",$I$270,0))*(1-IF(($N$267-$N$270)&gt;'Discount Structure'!$A$4,$I$271,0)),0)</f>
        <v>0</v>
      </c>
      <c r="Q202" s="24" t="str">
        <f t="shared" si="11"/>
        <v/>
      </c>
    </row>
    <row r="203" spans="2:17" ht="15" customHeight="1" outlineLevel="4" thickBot="1">
      <c r="B203" s="121"/>
      <c r="C203" s="119"/>
      <c r="D203" s="119"/>
      <c r="E203" s="121"/>
      <c r="F203" s="121"/>
      <c r="G203" s="121"/>
      <c r="H203" s="121"/>
      <c r="I203" s="119"/>
      <c r="J203" s="119"/>
      <c r="K203" s="122"/>
      <c r="L203" s="119"/>
      <c r="M203" s="77" t="str">
        <f t="shared" si="9"/>
        <v/>
      </c>
      <c r="N203" s="24" t="str">
        <f t="shared" si="10"/>
        <v/>
      </c>
      <c r="O203" s="23"/>
      <c r="P203" s="24">
        <f>IFERROR($K203*(1-IF(J203="Yes",$I$270,0))*(1-IF(($N$267-$N$270)&gt;'Discount Structure'!$A$4,$I$271,0)),0)</f>
        <v>0</v>
      </c>
      <c r="Q203" s="24" t="str">
        <f t="shared" si="11"/>
        <v/>
      </c>
    </row>
    <row r="204" spans="2:17" ht="15" customHeight="1" outlineLevel="4" thickBot="1">
      <c r="B204" s="121"/>
      <c r="C204" s="119"/>
      <c r="D204" s="119"/>
      <c r="E204" s="121"/>
      <c r="F204" s="121"/>
      <c r="G204" s="121"/>
      <c r="H204" s="121"/>
      <c r="I204" s="119"/>
      <c r="J204" s="119"/>
      <c r="K204" s="122"/>
      <c r="L204" s="119"/>
      <c r="M204" s="77" t="str">
        <f t="shared" si="9"/>
        <v/>
      </c>
      <c r="N204" s="24" t="str">
        <f t="shared" si="10"/>
        <v/>
      </c>
      <c r="O204" s="23"/>
      <c r="P204" s="24">
        <f>IFERROR($K204*(1-IF(J204="Yes",$I$270,0))*(1-IF(($N$267-$N$270)&gt;'Discount Structure'!$A$4,$I$271,0)),0)</f>
        <v>0</v>
      </c>
      <c r="Q204" s="24" t="str">
        <f t="shared" si="11"/>
        <v/>
      </c>
    </row>
    <row r="205" spans="2:17" ht="15" customHeight="1" outlineLevel="4" thickBot="1">
      <c r="B205" s="121"/>
      <c r="C205" s="119"/>
      <c r="D205" s="119"/>
      <c r="E205" s="121"/>
      <c r="F205" s="121"/>
      <c r="G205" s="121"/>
      <c r="H205" s="121"/>
      <c r="I205" s="119"/>
      <c r="J205" s="119"/>
      <c r="K205" s="122"/>
      <c r="L205" s="119"/>
      <c r="M205" s="77" t="str">
        <f t="shared" si="9"/>
        <v/>
      </c>
      <c r="N205" s="24" t="str">
        <f t="shared" si="10"/>
        <v/>
      </c>
      <c r="O205" s="23"/>
      <c r="P205" s="24">
        <f>IFERROR($K205*(1-IF(J205="Yes",$I$270,0))*(1-IF(($N$267-$N$270)&gt;'Discount Structure'!$A$4,$I$271,0)),0)</f>
        <v>0</v>
      </c>
      <c r="Q205" s="24" t="str">
        <f t="shared" si="11"/>
        <v/>
      </c>
    </row>
    <row r="206" spans="2:17" ht="15" customHeight="1" outlineLevel="4" thickBot="1">
      <c r="B206" s="121"/>
      <c r="C206" s="119"/>
      <c r="D206" s="119"/>
      <c r="E206" s="121"/>
      <c r="F206" s="121"/>
      <c r="G206" s="121"/>
      <c r="H206" s="121"/>
      <c r="I206" s="119"/>
      <c r="J206" s="119"/>
      <c r="K206" s="122"/>
      <c r="L206" s="119"/>
      <c r="M206" s="77" t="str">
        <f t="shared" si="9"/>
        <v/>
      </c>
      <c r="N206" s="24" t="str">
        <f t="shared" si="10"/>
        <v/>
      </c>
      <c r="O206" s="23"/>
      <c r="P206" s="24">
        <f>IFERROR($K206*(1-IF(J206="Yes",$I$270,0))*(1-IF(($N$267-$N$270)&gt;'Discount Structure'!$A$4,$I$271,0)),0)</f>
        <v>0</v>
      </c>
      <c r="Q206" s="24" t="str">
        <f t="shared" si="11"/>
        <v/>
      </c>
    </row>
    <row r="207" spans="2:17" ht="15" customHeight="1" outlineLevel="4" thickBot="1">
      <c r="B207" s="121"/>
      <c r="C207" s="119"/>
      <c r="D207" s="119"/>
      <c r="E207" s="121"/>
      <c r="F207" s="121"/>
      <c r="G207" s="121"/>
      <c r="H207" s="121"/>
      <c r="I207" s="119"/>
      <c r="J207" s="119"/>
      <c r="K207" s="122"/>
      <c r="L207" s="119"/>
      <c r="M207" s="77" t="str">
        <f t="shared" si="9"/>
        <v/>
      </c>
      <c r="N207" s="24" t="str">
        <f t="shared" si="10"/>
        <v/>
      </c>
      <c r="O207" s="23"/>
      <c r="P207" s="24">
        <f>IFERROR($K207*(1-IF(J207="Yes",$I$270,0))*(1-IF(($N$267-$N$270)&gt;'Discount Structure'!$A$4,$I$271,0)),0)</f>
        <v>0</v>
      </c>
      <c r="Q207" s="24" t="str">
        <f t="shared" si="11"/>
        <v/>
      </c>
    </row>
    <row r="208" spans="2:17" ht="15" customHeight="1" outlineLevel="4" thickBot="1">
      <c r="B208" s="121"/>
      <c r="C208" s="119"/>
      <c r="D208" s="119"/>
      <c r="E208" s="121"/>
      <c r="F208" s="121"/>
      <c r="G208" s="121"/>
      <c r="H208" s="121"/>
      <c r="I208" s="119"/>
      <c r="J208" s="119"/>
      <c r="K208" s="122"/>
      <c r="L208" s="119"/>
      <c r="M208" s="77" t="str">
        <f t="shared" si="9"/>
        <v/>
      </c>
      <c r="N208" s="24" t="str">
        <f t="shared" si="10"/>
        <v/>
      </c>
      <c r="O208" s="23"/>
      <c r="P208" s="24">
        <f>IFERROR($K208*(1-IF(J208="Yes",$I$270,0))*(1-IF(($N$267-$N$270)&gt;'Discount Structure'!$A$4,$I$271,0)),0)</f>
        <v>0</v>
      </c>
      <c r="Q208" s="24" t="str">
        <f t="shared" si="11"/>
        <v/>
      </c>
    </row>
    <row r="209" spans="2:17" ht="15" customHeight="1" outlineLevel="4" thickBot="1">
      <c r="B209" s="121"/>
      <c r="C209" s="119"/>
      <c r="D209" s="119"/>
      <c r="E209" s="121"/>
      <c r="F209" s="121"/>
      <c r="G209" s="121"/>
      <c r="H209" s="121"/>
      <c r="I209" s="119"/>
      <c r="J209" s="119"/>
      <c r="K209" s="122"/>
      <c r="L209" s="119"/>
      <c r="M209" s="77" t="str">
        <f t="shared" si="9"/>
        <v/>
      </c>
      <c r="N209" s="24" t="str">
        <f t="shared" si="10"/>
        <v/>
      </c>
      <c r="O209" s="23"/>
      <c r="P209" s="24">
        <f>IFERROR($K209*(1-IF(J209="Yes",$I$270,0))*(1-IF(($N$267-$N$270)&gt;'Discount Structure'!$A$4,$I$271,0)),0)</f>
        <v>0</v>
      </c>
      <c r="Q209" s="24" t="str">
        <f t="shared" si="11"/>
        <v/>
      </c>
    </row>
    <row r="210" spans="2:17" ht="15" customHeight="1" outlineLevel="4" thickBot="1">
      <c r="B210" s="121"/>
      <c r="C210" s="119"/>
      <c r="D210" s="119"/>
      <c r="E210" s="121"/>
      <c r="F210" s="121"/>
      <c r="G210" s="121"/>
      <c r="H210" s="121"/>
      <c r="I210" s="119"/>
      <c r="J210" s="119"/>
      <c r="K210" s="122"/>
      <c r="L210" s="119"/>
      <c r="M210" s="77" t="str">
        <f t="shared" si="9"/>
        <v/>
      </c>
      <c r="N210" s="24" t="str">
        <f t="shared" si="10"/>
        <v/>
      </c>
      <c r="O210" s="23"/>
      <c r="P210" s="24">
        <f>IFERROR($K210*(1-IF(J210="Yes",$I$270,0))*(1-IF(($N$267-$N$270)&gt;'Discount Structure'!$A$4,$I$271,0)),0)</f>
        <v>0</v>
      </c>
      <c r="Q210" s="24" t="str">
        <f t="shared" si="11"/>
        <v/>
      </c>
    </row>
    <row r="211" spans="2:17" ht="15" customHeight="1" outlineLevel="4" thickBot="1">
      <c r="B211" s="121"/>
      <c r="C211" s="119"/>
      <c r="D211" s="119"/>
      <c r="E211" s="121"/>
      <c r="F211" s="121"/>
      <c r="G211" s="121"/>
      <c r="H211" s="121"/>
      <c r="I211" s="119"/>
      <c r="J211" s="119"/>
      <c r="K211" s="122"/>
      <c r="L211" s="119"/>
      <c r="M211" s="77" t="str">
        <f t="shared" si="9"/>
        <v/>
      </c>
      <c r="N211" s="24" t="str">
        <f t="shared" si="10"/>
        <v/>
      </c>
      <c r="O211" s="23"/>
      <c r="P211" s="24">
        <f>IFERROR($K211*(1-IF(J211="Yes",$I$270,0))*(1-IF(($N$267-$N$270)&gt;'Discount Structure'!$A$4,$I$271,0)),0)</f>
        <v>0</v>
      </c>
      <c r="Q211" s="24" t="str">
        <f t="shared" si="11"/>
        <v/>
      </c>
    </row>
    <row r="212" spans="2:17" ht="15" customHeight="1" outlineLevel="4" thickBot="1">
      <c r="B212" s="121"/>
      <c r="C212" s="119"/>
      <c r="D212" s="119"/>
      <c r="E212" s="121"/>
      <c r="F212" s="121"/>
      <c r="G212" s="121"/>
      <c r="H212" s="121"/>
      <c r="I212" s="119"/>
      <c r="J212" s="119"/>
      <c r="K212" s="122"/>
      <c r="L212" s="119"/>
      <c r="M212" s="77" t="str">
        <f t="shared" si="9"/>
        <v/>
      </c>
      <c r="N212" s="24" t="str">
        <f t="shared" si="10"/>
        <v/>
      </c>
      <c r="O212" s="23"/>
      <c r="P212" s="24">
        <f>IFERROR($K212*(1-IF(J212="Yes",$I$270,0))*(1-IF(($N$267-$N$270)&gt;'Discount Structure'!$A$4,$I$271,0)),0)</f>
        <v>0</v>
      </c>
      <c r="Q212" s="24" t="str">
        <f t="shared" si="11"/>
        <v/>
      </c>
    </row>
    <row r="213" spans="2:17" ht="15" customHeight="1" outlineLevel="4" thickBot="1">
      <c r="B213" s="121"/>
      <c r="C213" s="119"/>
      <c r="D213" s="119"/>
      <c r="E213" s="121"/>
      <c r="F213" s="121"/>
      <c r="G213" s="121"/>
      <c r="H213" s="121"/>
      <c r="I213" s="119"/>
      <c r="J213" s="119"/>
      <c r="K213" s="122"/>
      <c r="L213" s="119"/>
      <c r="M213" s="77" t="str">
        <f t="shared" si="9"/>
        <v/>
      </c>
      <c r="N213" s="24" t="str">
        <f t="shared" si="10"/>
        <v/>
      </c>
      <c r="O213" s="23"/>
      <c r="P213" s="24">
        <f>IFERROR($K213*(1-IF(J213="Yes",$I$270,0))*(1-IF(($N$267-$N$270)&gt;'Discount Structure'!$A$4,$I$271,0)),0)</f>
        <v>0</v>
      </c>
      <c r="Q213" s="24" t="str">
        <f t="shared" si="11"/>
        <v/>
      </c>
    </row>
    <row r="214" spans="2:17" ht="15" customHeight="1" outlineLevel="4" thickBot="1">
      <c r="B214" s="121"/>
      <c r="C214" s="119"/>
      <c r="D214" s="119"/>
      <c r="E214" s="121"/>
      <c r="F214" s="121"/>
      <c r="G214" s="121"/>
      <c r="H214" s="121"/>
      <c r="I214" s="119"/>
      <c r="J214" s="119"/>
      <c r="K214" s="122"/>
      <c r="L214" s="119"/>
      <c r="M214" s="77" t="str">
        <f t="shared" si="9"/>
        <v/>
      </c>
      <c r="N214" s="24" t="str">
        <f t="shared" si="10"/>
        <v/>
      </c>
      <c r="O214" s="23"/>
      <c r="P214" s="24">
        <f>IFERROR($K214*(1-IF(J214="Yes",$I$270,0))*(1-IF(($N$267-$N$270)&gt;'Discount Structure'!$A$4,$I$271,0)),0)</f>
        <v>0</v>
      </c>
      <c r="Q214" s="24" t="str">
        <f t="shared" si="11"/>
        <v/>
      </c>
    </row>
    <row r="215" spans="2:17" ht="15" customHeight="1" outlineLevel="4" thickBot="1">
      <c r="B215" s="121"/>
      <c r="C215" s="119"/>
      <c r="D215" s="119"/>
      <c r="E215" s="121"/>
      <c r="F215" s="121"/>
      <c r="G215" s="121"/>
      <c r="H215" s="121"/>
      <c r="I215" s="119"/>
      <c r="J215" s="119"/>
      <c r="K215" s="122"/>
      <c r="L215" s="119"/>
      <c r="M215" s="77" t="str">
        <f t="shared" si="9"/>
        <v/>
      </c>
      <c r="N215" s="24" t="str">
        <f t="shared" si="10"/>
        <v/>
      </c>
      <c r="O215" s="23"/>
      <c r="P215" s="24">
        <f>IFERROR($K215*(1-IF(J215="Yes",$I$270,0))*(1-IF(($N$267-$N$270)&gt;'Discount Structure'!$A$4,$I$271,0)),0)</f>
        <v>0</v>
      </c>
      <c r="Q215" s="24" t="str">
        <f t="shared" si="11"/>
        <v/>
      </c>
    </row>
    <row r="216" spans="2:17" ht="15" customHeight="1" outlineLevel="4" thickBot="1">
      <c r="B216" s="121"/>
      <c r="C216" s="119"/>
      <c r="D216" s="119"/>
      <c r="E216" s="121"/>
      <c r="F216" s="121"/>
      <c r="G216" s="121"/>
      <c r="H216" s="121"/>
      <c r="I216" s="119"/>
      <c r="J216" s="119"/>
      <c r="K216" s="122"/>
      <c r="L216" s="119"/>
      <c r="M216" s="77" t="str">
        <f t="shared" si="9"/>
        <v/>
      </c>
      <c r="N216" s="24" t="str">
        <f t="shared" si="10"/>
        <v/>
      </c>
      <c r="O216" s="23"/>
      <c r="P216" s="24">
        <f>IFERROR($K216*(1-IF(J216="Yes",$I$270,0))*(1-IF(($N$267-$N$270)&gt;'Discount Structure'!$A$4,$I$271,0)),0)</f>
        <v>0</v>
      </c>
      <c r="Q216" s="24" t="str">
        <f t="shared" si="11"/>
        <v/>
      </c>
    </row>
    <row r="217" spans="2:17" ht="15" customHeight="1" outlineLevel="4" thickBot="1">
      <c r="B217" s="121"/>
      <c r="C217" s="119"/>
      <c r="D217" s="119"/>
      <c r="E217" s="121"/>
      <c r="F217" s="121"/>
      <c r="G217" s="121"/>
      <c r="H217" s="121"/>
      <c r="I217" s="119"/>
      <c r="J217" s="119"/>
      <c r="K217" s="122"/>
      <c r="L217" s="119"/>
      <c r="M217" s="77" t="str">
        <f t="shared" si="9"/>
        <v/>
      </c>
      <c r="N217" s="24" t="str">
        <f t="shared" si="10"/>
        <v/>
      </c>
      <c r="O217" s="23"/>
      <c r="P217" s="24">
        <f>IFERROR($K217*(1-IF(J217="Yes",$I$270,0))*(1-IF(($N$267-$N$270)&gt;'Discount Structure'!$A$4,$I$271,0)),0)</f>
        <v>0</v>
      </c>
      <c r="Q217" s="24" t="str">
        <f t="shared" si="11"/>
        <v/>
      </c>
    </row>
    <row r="218" spans="2:17" ht="15" customHeight="1" outlineLevel="4" thickBot="1">
      <c r="B218" s="121"/>
      <c r="C218" s="119"/>
      <c r="D218" s="119"/>
      <c r="E218" s="121"/>
      <c r="F218" s="121"/>
      <c r="G218" s="121"/>
      <c r="H218" s="121"/>
      <c r="I218" s="119"/>
      <c r="J218" s="119"/>
      <c r="K218" s="122"/>
      <c r="L218" s="119"/>
      <c r="M218" s="77" t="str">
        <f t="shared" si="9"/>
        <v/>
      </c>
      <c r="N218" s="24" t="str">
        <f t="shared" si="10"/>
        <v/>
      </c>
      <c r="O218" s="23"/>
      <c r="P218" s="24">
        <f>IFERROR($K218*(1-IF(J218="Yes",$I$270,0))*(1-IF(($N$267-$N$270)&gt;'Discount Structure'!$A$4,$I$271,0)),0)</f>
        <v>0</v>
      </c>
      <c r="Q218" s="24" t="str">
        <f t="shared" si="11"/>
        <v/>
      </c>
    </row>
    <row r="219" spans="2:17" ht="15" customHeight="1" outlineLevel="4" thickBot="1">
      <c r="B219" s="121"/>
      <c r="C219" s="119"/>
      <c r="D219" s="119"/>
      <c r="E219" s="121"/>
      <c r="F219" s="121"/>
      <c r="G219" s="121"/>
      <c r="H219" s="121"/>
      <c r="I219" s="119"/>
      <c r="J219" s="119"/>
      <c r="K219" s="122"/>
      <c r="L219" s="119"/>
      <c r="M219" s="77" t="str">
        <f t="shared" si="9"/>
        <v/>
      </c>
      <c r="N219" s="24" t="str">
        <f t="shared" si="10"/>
        <v/>
      </c>
      <c r="O219" s="23"/>
      <c r="P219" s="24">
        <f>IFERROR($K219*(1-IF(J219="Yes",$I$270,0))*(1-IF(($N$267-$N$270)&gt;'Discount Structure'!$A$4,$I$271,0)),0)</f>
        <v>0</v>
      </c>
      <c r="Q219" s="24" t="str">
        <f t="shared" si="11"/>
        <v/>
      </c>
    </row>
    <row r="220" spans="2:17" ht="15" customHeight="1" outlineLevel="4" thickBot="1">
      <c r="B220" s="121"/>
      <c r="C220" s="119"/>
      <c r="D220" s="119"/>
      <c r="E220" s="121"/>
      <c r="F220" s="121"/>
      <c r="G220" s="121"/>
      <c r="H220" s="121"/>
      <c r="I220" s="119"/>
      <c r="J220" s="119"/>
      <c r="K220" s="122"/>
      <c r="L220" s="119"/>
      <c r="M220" s="77" t="str">
        <f t="shared" si="9"/>
        <v/>
      </c>
      <c r="N220" s="24" t="str">
        <f t="shared" si="10"/>
        <v/>
      </c>
      <c r="O220" s="23"/>
      <c r="P220" s="24">
        <f>IFERROR($K220*(1-IF(J220="Yes",$I$270,0))*(1-IF(($N$267-$N$270)&gt;'Discount Structure'!$A$4,$I$271,0)),0)</f>
        <v>0</v>
      </c>
      <c r="Q220" s="24" t="str">
        <f t="shared" si="11"/>
        <v/>
      </c>
    </row>
    <row r="221" spans="2:17" ht="15" customHeight="1" outlineLevel="4" thickBot="1">
      <c r="B221" s="121"/>
      <c r="C221" s="119"/>
      <c r="D221" s="119"/>
      <c r="E221" s="121"/>
      <c r="F221" s="121"/>
      <c r="G221" s="121"/>
      <c r="H221" s="121"/>
      <c r="I221" s="119"/>
      <c r="J221" s="119"/>
      <c r="K221" s="122"/>
      <c r="L221" s="119"/>
      <c r="M221" s="77" t="str">
        <f t="shared" si="9"/>
        <v/>
      </c>
      <c r="N221" s="24" t="str">
        <f t="shared" si="10"/>
        <v/>
      </c>
      <c r="O221" s="23"/>
      <c r="P221" s="24">
        <f>IFERROR($K221*(1-IF(J221="Yes",$I$270,0))*(1-IF(($N$267-$N$270)&gt;'Discount Structure'!$A$4,$I$271,0)),0)</f>
        <v>0</v>
      </c>
      <c r="Q221" s="24" t="str">
        <f t="shared" si="11"/>
        <v/>
      </c>
    </row>
    <row r="222" spans="2:17" ht="15" customHeight="1" outlineLevel="4" thickBot="1">
      <c r="B222" s="121"/>
      <c r="C222" s="119"/>
      <c r="D222" s="119"/>
      <c r="E222" s="121"/>
      <c r="F222" s="121"/>
      <c r="G222" s="121"/>
      <c r="H222" s="121"/>
      <c r="I222" s="119"/>
      <c r="J222" s="119"/>
      <c r="K222" s="122"/>
      <c r="L222" s="119"/>
      <c r="M222" s="77" t="str">
        <f t="shared" si="9"/>
        <v/>
      </c>
      <c r="N222" s="24" t="str">
        <f t="shared" si="10"/>
        <v/>
      </c>
      <c r="O222" s="23"/>
      <c r="P222" s="24">
        <f>IFERROR($K222*(1-IF(J222="Yes",$I$270,0))*(1-IF(($N$267-$N$270)&gt;'Discount Structure'!$A$4,$I$271,0)),0)</f>
        <v>0</v>
      </c>
      <c r="Q222" s="24" t="str">
        <f t="shared" si="11"/>
        <v/>
      </c>
    </row>
    <row r="223" spans="2:17" ht="15" customHeight="1" outlineLevel="4" thickBot="1">
      <c r="B223" s="121"/>
      <c r="C223" s="119"/>
      <c r="D223" s="119"/>
      <c r="E223" s="121"/>
      <c r="F223" s="121"/>
      <c r="G223" s="121"/>
      <c r="H223" s="121"/>
      <c r="I223" s="119"/>
      <c r="J223" s="119"/>
      <c r="K223" s="122"/>
      <c r="L223" s="119"/>
      <c r="M223" s="77" t="str">
        <f t="shared" si="9"/>
        <v/>
      </c>
      <c r="N223" s="24" t="str">
        <f t="shared" si="10"/>
        <v/>
      </c>
      <c r="O223" s="23"/>
      <c r="P223" s="24">
        <f>IFERROR($K223*(1-IF(J223="Yes",$I$270,0))*(1-IF(($N$267-$N$270)&gt;'Discount Structure'!$A$4,$I$271,0)),0)</f>
        <v>0</v>
      </c>
      <c r="Q223" s="24" t="str">
        <f t="shared" si="11"/>
        <v/>
      </c>
    </row>
    <row r="224" spans="2:17" ht="15" customHeight="1" outlineLevel="4" thickBot="1">
      <c r="B224" s="121"/>
      <c r="C224" s="119"/>
      <c r="D224" s="119"/>
      <c r="E224" s="121"/>
      <c r="F224" s="121"/>
      <c r="G224" s="121"/>
      <c r="H224" s="121"/>
      <c r="I224" s="119"/>
      <c r="J224" s="119"/>
      <c r="K224" s="122"/>
      <c r="L224" s="119"/>
      <c r="M224" s="77" t="str">
        <f t="shared" si="9"/>
        <v/>
      </c>
      <c r="N224" s="24" t="str">
        <f t="shared" si="10"/>
        <v/>
      </c>
      <c r="O224" s="23"/>
      <c r="P224" s="24">
        <f>IFERROR($K224*(1-IF(J224="Yes",$I$270,0))*(1-IF(($N$267-$N$270)&gt;'Discount Structure'!$A$4,$I$271,0)),0)</f>
        <v>0</v>
      </c>
      <c r="Q224" s="24" t="str">
        <f t="shared" si="11"/>
        <v/>
      </c>
    </row>
    <row r="225" spans="2:17" ht="15" customHeight="1" outlineLevel="4" thickBot="1">
      <c r="B225" s="121"/>
      <c r="C225" s="119"/>
      <c r="D225" s="119"/>
      <c r="E225" s="121"/>
      <c r="F225" s="121"/>
      <c r="G225" s="121"/>
      <c r="H225" s="121"/>
      <c r="I225" s="119"/>
      <c r="J225" s="119"/>
      <c r="K225" s="122"/>
      <c r="L225" s="119"/>
      <c r="M225" s="77" t="str">
        <f t="shared" si="9"/>
        <v/>
      </c>
      <c r="N225" s="24" t="str">
        <f t="shared" si="10"/>
        <v/>
      </c>
      <c r="O225" s="23"/>
      <c r="P225" s="24">
        <f>IFERROR($K225*(1-IF(J225="Yes",$I$270,0))*(1-IF(($N$267-$N$270)&gt;'Discount Structure'!$A$4,$I$271,0)),0)</f>
        <v>0</v>
      </c>
      <c r="Q225" s="24" t="str">
        <f t="shared" si="11"/>
        <v/>
      </c>
    </row>
    <row r="226" spans="2:17" ht="15" customHeight="1" outlineLevel="4" thickBot="1">
      <c r="B226" s="121"/>
      <c r="C226" s="119"/>
      <c r="D226" s="119"/>
      <c r="E226" s="121"/>
      <c r="F226" s="121"/>
      <c r="G226" s="121"/>
      <c r="H226" s="121"/>
      <c r="I226" s="119"/>
      <c r="J226" s="119"/>
      <c r="K226" s="122"/>
      <c r="L226" s="119"/>
      <c r="M226" s="77" t="str">
        <f t="shared" si="9"/>
        <v/>
      </c>
      <c r="N226" s="24" t="str">
        <f t="shared" si="10"/>
        <v/>
      </c>
      <c r="O226" s="23"/>
      <c r="P226" s="24">
        <f>IFERROR($K226*(1-IF(J226="Yes",$I$270,0))*(1-IF(($N$267-$N$270)&gt;'Discount Structure'!$A$4,$I$271,0)),0)</f>
        <v>0</v>
      </c>
      <c r="Q226" s="24" t="str">
        <f t="shared" si="11"/>
        <v/>
      </c>
    </row>
    <row r="227" spans="2:17" ht="15" customHeight="1" outlineLevel="4" thickBot="1">
      <c r="B227" s="121"/>
      <c r="C227" s="119"/>
      <c r="D227" s="119"/>
      <c r="E227" s="121"/>
      <c r="F227" s="121"/>
      <c r="G227" s="121"/>
      <c r="H227" s="121"/>
      <c r="I227" s="119"/>
      <c r="J227" s="119"/>
      <c r="K227" s="122"/>
      <c r="L227" s="119"/>
      <c r="M227" s="77" t="str">
        <f t="shared" si="9"/>
        <v/>
      </c>
      <c r="N227" s="24" t="str">
        <f t="shared" si="10"/>
        <v/>
      </c>
      <c r="O227" s="23"/>
      <c r="P227" s="24">
        <f>IFERROR($K227*(1-IF(J227="Yes",$I$270,0))*(1-IF(($N$267-$N$270)&gt;'Discount Structure'!$A$4,$I$271,0)),0)</f>
        <v>0</v>
      </c>
      <c r="Q227" s="24" t="str">
        <f t="shared" si="11"/>
        <v/>
      </c>
    </row>
    <row r="228" spans="2:17" ht="15" customHeight="1" outlineLevel="4" thickBot="1">
      <c r="B228" s="121"/>
      <c r="C228" s="119"/>
      <c r="D228" s="119"/>
      <c r="E228" s="121"/>
      <c r="F228" s="121"/>
      <c r="G228" s="121"/>
      <c r="H228" s="121"/>
      <c r="I228" s="119"/>
      <c r="J228" s="119"/>
      <c r="K228" s="122"/>
      <c r="L228" s="119"/>
      <c r="M228" s="77" t="str">
        <f t="shared" si="9"/>
        <v/>
      </c>
      <c r="N228" s="24" t="str">
        <f t="shared" si="10"/>
        <v/>
      </c>
      <c r="O228" s="23"/>
      <c r="P228" s="24">
        <f>IFERROR($K228*(1-IF(J228="Yes",$I$270,0))*(1-IF(($N$267-$N$270)&gt;'Discount Structure'!$A$4,$I$271,0)),0)</f>
        <v>0</v>
      </c>
      <c r="Q228" s="24" t="str">
        <f t="shared" si="11"/>
        <v/>
      </c>
    </row>
    <row r="229" spans="2:17" ht="15" customHeight="1" outlineLevel="4" thickBot="1">
      <c r="B229" s="121"/>
      <c r="C229" s="119"/>
      <c r="D229" s="119"/>
      <c r="E229" s="121"/>
      <c r="F229" s="121"/>
      <c r="G229" s="121"/>
      <c r="H229" s="121"/>
      <c r="I229" s="119"/>
      <c r="J229" s="119"/>
      <c r="K229" s="122"/>
      <c r="L229" s="119"/>
      <c r="M229" s="77" t="str">
        <f t="shared" si="9"/>
        <v/>
      </c>
      <c r="N229" s="24" t="str">
        <f t="shared" si="10"/>
        <v/>
      </c>
      <c r="O229" s="23"/>
      <c r="P229" s="24">
        <f>IFERROR($K229*(1-IF(J229="Yes",$I$270,0))*(1-IF(($N$267-$N$270)&gt;'Discount Structure'!$A$4,$I$271,0)),0)</f>
        <v>0</v>
      </c>
      <c r="Q229" s="24" t="str">
        <f t="shared" si="11"/>
        <v/>
      </c>
    </row>
    <row r="230" spans="2:17" ht="15" customHeight="1" outlineLevel="4" thickBot="1">
      <c r="B230" s="121"/>
      <c r="C230" s="119"/>
      <c r="D230" s="119"/>
      <c r="E230" s="121"/>
      <c r="F230" s="121"/>
      <c r="G230" s="121"/>
      <c r="H230" s="121"/>
      <c r="I230" s="119"/>
      <c r="J230" s="119"/>
      <c r="K230" s="122"/>
      <c r="L230" s="119"/>
      <c r="M230" s="77" t="str">
        <f t="shared" si="9"/>
        <v/>
      </c>
      <c r="N230" s="24" t="str">
        <f t="shared" si="10"/>
        <v/>
      </c>
      <c r="O230" s="23"/>
      <c r="P230" s="24">
        <f>IFERROR($K230*(1-IF(J230="Yes",$I$270,0))*(1-IF(($N$267-$N$270)&gt;'Discount Structure'!$A$4,$I$271,0)),0)</f>
        <v>0</v>
      </c>
      <c r="Q230" s="24" t="str">
        <f t="shared" si="11"/>
        <v/>
      </c>
    </row>
    <row r="231" spans="2:17" ht="15" customHeight="1" outlineLevel="4" thickBot="1">
      <c r="B231" s="121"/>
      <c r="C231" s="119"/>
      <c r="D231" s="119"/>
      <c r="E231" s="121"/>
      <c r="F231" s="121"/>
      <c r="G231" s="121"/>
      <c r="H231" s="121"/>
      <c r="I231" s="119"/>
      <c r="J231" s="119"/>
      <c r="K231" s="122"/>
      <c r="L231" s="119"/>
      <c r="M231" s="77" t="str">
        <f t="shared" si="9"/>
        <v/>
      </c>
      <c r="N231" s="24" t="str">
        <f t="shared" si="10"/>
        <v/>
      </c>
      <c r="O231" s="23"/>
      <c r="P231" s="24">
        <f>IFERROR($K231*(1-IF(J231="Yes",$I$270,0))*(1-IF(($N$267-$N$270)&gt;'Discount Structure'!$A$4,$I$271,0)),0)</f>
        <v>0</v>
      </c>
      <c r="Q231" s="24" t="str">
        <f t="shared" si="11"/>
        <v/>
      </c>
    </row>
    <row r="232" spans="2:17" ht="15" customHeight="1" outlineLevel="4" thickBot="1">
      <c r="B232" s="121"/>
      <c r="C232" s="119"/>
      <c r="D232" s="119"/>
      <c r="E232" s="121"/>
      <c r="F232" s="121"/>
      <c r="G232" s="121"/>
      <c r="H232" s="121"/>
      <c r="I232" s="119"/>
      <c r="J232" s="119"/>
      <c r="K232" s="122"/>
      <c r="L232" s="119"/>
      <c r="M232" s="77" t="str">
        <f t="shared" si="9"/>
        <v/>
      </c>
      <c r="N232" s="24" t="str">
        <f t="shared" si="10"/>
        <v/>
      </c>
      <c r="O232" s="23"/>
      <c r="P232" s="24">
        <f>IFERROR($K232*(1-IF(J232="Yes",$I$270,0))*(1-IF(($N$267-$N$270)&gt;'Discount Structure'!$A$4,$I$271,0)),0)</f>
        <v>0</v>
      </c>
      <c r="Q232" s="24" t="str">
        <f t="shared" si="11"/>
        <v/>
      </c>
    </row>
    <row r="233" spans="2:17" ht="15" customHeight="1" outlineLevel="4" thickBot="1">
      <c r="B233" s="121"/>
      <c r="C233" s="119"/>
      <c r="D233" s="119"/>
      <c r="E233" s="121"/>
      <c r="F233" s="121"/>
      <c r="G233" s="121"/>
      <c r="H233" s="121"/>
      <c r="I233" s="119"/>
      <c r="J233" s="119"/>
      <c r="K233" s="122"/>
      <c r="L233" s="119"/>
      <c r="M233" s="77" t="str">
        <f t="shared" si="9"/>
        <v/>
      </c>
      <c r="N233" s="24" t="str">
        <f t="shared" si="10"/>
        <v/>
      </c>
      <c r="O233" s="23"/>
      <c r="P233" s="24">
        <f>IFERROR($K233*(1-IF(J233="Yes",$I$270,0))*(1-IF(($N$267-$N$270)&gt;'Discount Structure'!$A$4,$I$271,0)),0)</f>
        <v>0</v>
      </c>
      <c r="Q233" s="24" t="str">
        <f t="shared" si="11"/>
        <v/>
      </c>
    </row>
    <row r="234" spans="2:17" ht="15" customHeight="1" outlineLevel="4" thickBot="1">
      <c r="B234" s="121"/>
      <c r="C234" s="119"/>
      <c r="D234" s="119"/>
      <c r="E234" s="121"/>
      <c r="F234" s="121"/>
      <c r="G234" s="121"/>
      <c r="H234" s="121"/>
      <c r="I234" s="119"/>
      <c r="J234" s="119"/>
      <c r="K234" s="122"/>
      <c r="L234" s="119"/>
      <c r="M234" s="77" t="str">
        <f t="shared" si="9"/>
        <v/>
      </c>
      <c r="N234" s="24" t="str">
        <f t="shared" si="10"/>
        <v/>
      </c>
      <c r="O234" s="23"/>
      <c r="P234" s="24">
        <f>IFERROR($K234*(1-IF(J234="Yes",$I$270,0))*(1-IF(($N$267-$N$270)&gt;'Discount Structure'!$A$4,$I$271,0)),0)</f>
        <v>0</v>
      </c>
      <c r="Q234" s="24" t="str">
        <f t="shared" si="11"/>
        <v/>
      </c>
    </row>
    <row r="235" spans="2:17" ht="15" customHeight="1" outlineLevel="4" thickBot="1">
      <c r="B235" s="121"/>
      <c r="C235" s="119"/>
      <c r="D235" s="119"/>
      <c r="E235" s="121"/>
      <c r="F235" s="121"/>
      <c r="G235" s="121"/>
      <c r="H235" s="121"/>
      <c r="I235" s="119"/>
      <c r="J235" s="119"/>
      <c r="K235" s="122"/>
      <c r="L235" s="119"/>
      <c r="M235" s="77" t="str">
        <f t="shared" si="9"/>
        <v/>
      </c>
      <c r="N235" s="24" t="str">
        <f t="shared" si="10"/>
        <v/>
      </c>
      <c r="O235" s="23"/>
      <c r="P235" s="24">
        <f>IFERROR($K235*(1-IF(J235="Yes",$I$270,0))*(1-IF(($N$267-$N$270)&gt;'Discount Structure'!$A$4,$I$271,0)),0)</f>
        <v>0</v>
      </c>
      <c r="Q235" s="24" t="str">
        <f t="shared" si="11"/>
        <v/>
      </c>
    </row>
    <row r="236" spans="2:17" ht="15" customHeight="1" outlineLevel="4" thickBot="1">
      <c r="B236" s="121"/>
      <c r="C236" s="119"/>
      <c r="D236" s="119"/>
      <c r="E236" s="121"/>
      <c r="F236" s="121"/>
      <c r="G236" s="121"/>
      <c r="H236" s="121"/>
      <c r="I236" s="119"/>
      <c r="J236" s="119"/>
      <c r="K236" s="122"/>
      <c r="L236" s="119"/>
      <c r="M236" s="77" t="str">
        <f t="shared" si="9"/>
        <v/>
      </c>
      <c r="N236" s="24" t="str">
        <f t="shared" si="10"/>
        <v/>
      </c>
      <c r="O236" s="23"/>
      <c r="P236" s="24">
        <f>IFERROR($K236*(1-IF(J236="Yes",$I$270,0))*(1-IF(($N$267-$N$270)&gt;'Discount Structure'!$A$4,$I$271,0)),0)</f>
        <v>0</v>
      </c>
      <c r="Q236" s="24" t="str">
        <f t="shared" si="11"/>
        <v/>
      </c>
    </row>
    <row r="237" spans="2:17" ht="15" customHeight="1" outlineLevel="4" thickBot="1">
      <c r="B237" s="121"/>
      <c r="C237" s="119"/>
      <c r="D237" s="119"/>
      <c r="E237" s="121"/>
      <c r="F237" s="121"/>
      <c r="G237" s="121"/>
      <c r="H237" s="121"/>
      <c r="I237" s="119"/>
      <c r="J237" s="119"/>
      <c r="K237" s="122"/>
      <c r="L237" s="119"/>
      <c r="M237" s="77" t="str">
        <f t="shared" si="9"/>
        <v/>
      </c>
      <c r="N237" s="24" t="str">
        <f t="shared" si="10"/>
        <v/>
      </c>
      <c r="O237" s="23"/>
      <c r="P237" s="24">
        <f>IFERROR($K237*(1-IF(J237="Yes",$I$270,0))*(1-IF(($N$267-$N$270)&gt;'Discount Structure'!$A$4,$I$271,0)),0)</f>
        <v>0</v>
      </c>
      <c r="Q237" s="24" t="str">
        <f t="shared" si="11"/>
        <v/>
      </c>
    </row>
    <row r="238" spans="2:17" ht="15" customHeight="1" outlineLevel="4" thickBot="1">
      <c r="B238" s="121"/>
      <c r="C238" s="119"/>
      <c r="D238" s="119"/>
      <c r="E238" s="121"/>
      <c r="F238" s="121"/>
      <c r="G238" s="121"/>
      <c r="H238" s="121"/>
      <c r="I238" s="119"/>
      <c r="J238" s="119"/>
      <c r="K238" s="122"/>
      <c r="L238" s="119"/>
      <c r="M238" s="77" t="str">
        <f t="shared" si="9"/>
        <v/>
      </c>
      <c r="N238" s="24" t="str">
        <f t="shared" si="10"/>
        <v/>
      </c>
      <c r="O238" s="23"/>
      <c r="P238" s="24">
        <f>IFERROR($K238*(1-IF(J238="Yes",$I$270,0))*(1-IF(($N$267-$N$270)&gt;'Discount Structure'!$A$4,$I$271,0)),0)</f>
        <v>0</v>
      </c>
      <c r="Q238" s="24" t="str">
        <f t="shared" si="11"/>
        <v/>
      </c>
    </row>
    <row r="239" spans="2:17" ht="15" customHeight="1" outlineLevel="4" thickBot="1">
      <c r="B239" s="121"/>
      <c r="C239" s="119"/>
      <c r="D239" s="119"/>
      <c r="E239" s="121"/>
      <c r="F239" s="121"/>
      <c r="G239" s="121"/>
      <c r="H239" s="121"/>
      <c r="I239" s="119"/>
      <c r="J239" s="119"/>
      <c r="K239" s="122"/>
      <c r="L239" s="119"/>
      <c r="M239" s="77" t="str">
        <f t="shared" si="9"/>
        <v/>
      </c>
      <c r="N239" s="24" t="str">
        <f t="shared" si="10"/>
        <v/>
      </c>
      <c r="O239" s="23"/>
      <c r="P239" s="24">
        <f>IFERROR($K239*(1-IF(J239="Yes",$I$270,0))*(1-IF(($N$267-$N$270)&gt;'Discount Structure'!$A$4,$I$271,0)),0)</f>
        <v>0</v>
      </c>
      <c r="Q239" s="24" t="str">
        <f t="shared" si="11"/>
        <v/>
      </c>
    </row>
    <row r="240" spans="2:17" ht="15" customHeight="1" outlineLevel="4" thickBot="1">
      <c r="B240" s="121"/>
      <c r="C240" s="119"/>
      <c r="D240" s="119"/>
      <c r="E240" s="121"/>
      <c r="F240" s="121"/>
      <c r="G240" s="121"/>
      <c r="H240" s="121"/>
      <c r="I240" s="119"/>
      <c r="J240" s="119"/>
      <c r="K240" s="122"/>
      <c r="L240" s="119"/>
      <c r="M240" s="77" t="str">
        <f t="shared" si="9"/>
        <v/>
      </c>
      <c r="N240" s="24" t="str">
        <f t="shared" si="10"/>
        <v/>
      </c>
      <c r="O240" s="23"/>
      <c r="P240" s="24">
        <f>IFERROR($K240*(1-IF(J240="Yes",$I$270,0))*(1-IF(($N$267-$N$270)&gt;'Discount Structure'!$A$4,$I$271,0)),0)</f>
        <v>0</v>
      </c>
      <c r="Q240" s="24" t="str">
        <f t="shared" si="11"/>
        <v/>
      </c>
    </row>
    <row r="241" spans="2:17" ht="15" customHeight="1" outlineLevel="4" thickBot="1">
      <c r="B241" s="121"/>
      <c r="C241" s="119"/>
      <c r="D241" s="119"/>
      <c r="E241" s="121"/>
      <c r="F241" s="121"/>
      <c r="G241" s="121"/>
      <c r="H241" s="121"/>
      <c r="I241" s="119"/>
      <c r="J241" s="119"/>
      <c r="K241" s="122"/>
      <c r="L241" s="119"/>
      <c r="M241" s="77" t="str">
        <f t="shared" si="9"/>
        <v/>
      </c>
      <c r="N241" s="24" t="str">
        <f t="shared" si="10"/>
        <v/>
      </c>
      <c r="O241" s="23"/>
      <c r="P241" s="24">
        <f>IFERROR($K241*(1-IF(J241="Yes",$I$270,0))*(1-IF(($N$267-$N$270)&gt;'Discount Structure'!$A$4,$I$271,0)),0)</f>
        <v>0</v>
      </c>
      <c r="Q241" s="24" t="str">
        <f t="shared" si="11"/>
        <v/>
      </c>
    </row>
    <row r="242" spans="2:17" ht="15" customHeight="1" outlineLevel="4" thickBot="1">
      <c r="B242" s="121"/>
      <c r="C242" s="119"/>
      <c r="D242" s="119"/>
      <c r="E242" s="121"/>
      <c r="F242" s="121"/>
      <c r="G242" s="121"/>
      <c r="H242" s="121"/>
      <c r="I242" s="119"/>
      <c r="J242" s="119"/>
      <c r="K242" s="122"/>
      <c r="L242" s="119"/>
      <c r="M242" s="77" t="str">
        <f t="shared" si="9"/>
        <v/>
      </c>
      <c r="N242" s="24" t="str">
        <f t="shared" si="10"/>
        <v/>
      </c>
      <c r="O242" s="23"/>
      <c r="P242" s="24">
        <f>IFERROR($K242*(1-IF(J242="Yes",$I$270,0))*(1-IF(($N$267-$N$270)&gt;'Discount Structure'!$A$4,$I$271,0)),0)</f>
        <v>0</v>
      </c>
      <c r="Q242" s="24" t="str">
        <f t="shared" si="11"/>
        <v/>
      </c>
    </row>
    <row r="243" spans="2:17" ht="15" customHeight="1" outlineLevel="4" thickBot="1">
      <c r="B243" s="121"/>
      <c r="C243" s="119"/>
      <c r="D243" s="119"/>
      <c r="E243" s="121"/>
      <c r="F243" s="121"/>
      <c r="G243" s="121"/>
      <c r="H243" s="121"/>
      <c r="I243" s="119"/>
      <c r="J243" s="119"/>
      <c r="K243" s="122"/>
      <c r="L243" s="119"/>
      <c r="M243" s="77" t="str">
        <f t="shared" si="9"/>
        <v/>
      </c>
      <c r="N243" s="24" t="str">
        <f t="shared" si="10"/>
        <v/>
      </c>
      <c r="O243" s="23"/>
      <c r="P243" s="24">
        <f>IFERROR($K243*(1-IF(J243="Yes",$I$270,0))*(1-IF(($N$267-$N$270)&gt;'Discount Structure'!$A$4,$I$271,0)),0)</f>
        <v>0</v>
      </c>
      <c r="Q243" s="24" t="str">
        <f t="shared" si="11"/>
        <v/>
      </c>
    </row>
    <row r="244" spans="2:17" ht="15" customHeight="1" outlineLevel="4" thickBot="1">
      <c r="B244" s="121"/>
      <c r="C244" s="119"/>
      <c r="D244" s="119"/>
      <c r="E244" s="121"/>
      <c r="F244" s="121"/>
      <c r="G244" s="121"/>
      <c r="H244" s="121"/>
      <c r="I244" s="119"/>
      <c r="J244" s="119"/>
      <c r="K244" s="122"/>
      <c r="L244" s="119"/>
      <c r="M244" s="77" t="str">
        <f t="shared" si="9"/>
        <v/>
      </c>
      <c r="N244" s="24" t="str">
        <f t="shared" si="10"/>
        <v/>
      </c>
      <c r="O244" s="23"/>
      <c r="P244" s="24">
        <f>IFERROR($K244*(1-IF(J244="Yes",$I$270,0))*(1-IF(($N$267-$N$270)&gt;'Discount Structure'!$A$4,$I$271,0)),0)</f>
        <v>0</v>
      </c>
      <c r="Q244" s="24" t="str">
        <f t="shared" si="11"/>
        <v/>
      </c>
    </row>
    <row r="245" spans="2:17" ht="15" customHeight="1" outlineLevel="4" thickBot="1">
      <c r="B245" s="121"/>
      <c r="C245" s="119"/>
      <c r="D245" s="119"/>
      <c r="E245" s="121"/>
      <c r="F245" s="121"/>
      <c r="G245" s="121"/>
      <c r="H245" s="121"/>
      <c r="I245" s="119"/>
      <c r="J245" s="119"/>
      <c r="K245" s="122"/>
      <c r="L245" s="119"/>
      <c r="M245" s="77" t="str">
        <f t="shared" si="9"/>
        <v/>
      </c>
      <c r="N245" s="24" t="str">
        <f t="shared" si="10"/>
        <v/>
      </c>
      <c r="O245" s="23"/>
      <c r="P245" s="24">
        <f>IFERROR($K245*(1-IF(J245="Yes",$I$270,0))*(1-IF(($N$267-$N$270)&gt;'Discount Structure'!$A$4,$I$271,0)),0)</f>
        <v>0</v>
      </c>
      <c r="Q245" s="24" t="str">
        <f t="shared" si="11"/>
        <v/>
      </c>
    </row>
    <row r="246" spans="2:17" ht="15" customHeight="1" outlineLevel="4" thickBot="1">
      <c r="B246" s="121"/>
      <c r="C246" s="119"/>
      <c r="D246" s="119"/>
      <c r="E246" s="121"/>
      <c r="F246" s="121"/>
      <c r="G246" s="121"/>
      <c r="H246" s="121"/>
      <c r="I246" s="119"/>
      <c r="J246" s="119"/>
      <c r="K246" s="122"/>
      <c r="L246" s="119"/>
      <c r="M246" s="77" t="str">
        <f t="shared" si="9"/>
        <v/>
      </c>
      <c r="N246" s="24" t="str">
        <f t="shared" si="10"/>
        <v/>
      </c>
      <c r="O246" s="23"/>
      <c r="P246" s="24">
        <f>IFERROR($K246*(1-IF(J246="Yes",$I$270,0))*(1-IF(($N$267-$N$270)&gt;'Discount Structure'!$A$4,$I$271,0)),0)</f>
        <v>0</v>
      </c>
      <c r="Q246" s="24" t="str">
        <f t="shared" si="11"/>
        <v/>
      </c>
    </row>
    <row r="247" spans="2:17" ht="15" customHeight="1" outlineLevel="4" thickBot="1">
      <c r="B247" s="121"/>
      <c r="C247" s="119"/>
      <c r="D247" s="119"/>
      <c r="E247" s="121"/>
      <c r="F247" s="121"/>
      <c r="G247" s="121"/>
      <c r="H247" s="121"/>
      <c r="I247" s="119"/>
      <c r="J247" s="119"/>
      <c r="K247" s="122"/>
      <c r="L247" s="119"/>
      <c r="M247" s="77" t="str">
        <f t="shared" si="9"/>
        <v/>
      </c>
      <c r="N247" s="24" t="str">
        <f t="shared" si="10"/>
        <v/>
      </c>
      <c r="O247" s="23"/>
      <c r="P247" s="24">
        <f>IFERROR($K247*(1-IF(J247="Yes",$I$270,0))*(1-IF(($N$267-$N$270)&gt;'Discount Structure'!$A$4,$I$271,0)),0)</f>
        <v>0</v>
      </c>
      <c r="Q247" s="24" t="str">
        <f t="shared" si="11"/>
        <v/>
      </c>
    </row>
    <row r="248" spans="2:17" ht="15" customHeight="1" outlineLevel="4" thickBot="1">
      <c r="B248" s="121"/>
      <c r="C248" s="119"/>
      <c r="D248" s="119"/>
      <c r="E248" s="121"/>
      <c r="F248" s="121"/>
      <c r="G248" s="121"/>
      <c r="H248" s="121"/>
      <c r="I248" s="119"/>
      <c r="J248" s="119"/>
      <c r="K248" s="122"/>
      <c r="L248" s="119"/>
      <c r="M248" s="77" t="str">
        <f t="shared" si="9"/>
        <v/>
      </c>
      <c r="N248" s="24" t="str">
        <f t="shared" si="10"/>
        <v/>
      </c>
      <c r="O248" s="23"/>
      <c r="P248" s="24">
        <f>IFERROR($K248*(1-IF(J248="Yes",$I$270,0))*(1-IF(($N$267-$N$270)&gt;'Discount Structure'!$A$4,$I$271,0)),0)</f>
        <v>0</v>
      </c>
      <c r="Q248" s="24" t="str">
        <f t="shared" si="11"/>
        <v/>
      </c>
    </row>
    <row r="249" spans="2:17" ht="15" customHeight="1" outlineLevel="4" thickBot="1">
      <c r="B249" s="121"/>
      <c r="C249" s="119"/>
      <c r="D249" s="119"/>
      <c r="E249" s="121"/>
      <c r="F249" s="121"/>
      <c r="G249" s="121"/>
      <c r="H249" s="121"/>
      <c r="I249" s="119"/>
      <c r="J249" s="119"/>
      <c r="K249" s="122"/>
      <c r="L249" s="119"/>
      <c r="M249" s="77" t="str">
        <f t="shared" si="9"/>
        <v/>
      </c>
      <c r="N249" s="24" t="str">
        <f t="shared" si="10"/>
        <v/>
      </c>
      <c r="O249" s="23"/>
      <c r="P249" s="24">
        <f>IFERROR($K249*(1-IF(J249="Yes",$I$270,0))*(1-IF(($N$267-$N$270)&gt;'Discount Structure'!$A$4,$I$271,0)),0)</f>
        <v>0</v>
      </c>
      <c r="Q249" s="24" t="str">
        <f t="shared" si="11"/>
        <v/>
      </c>
    </row>
    <row r="250" spans="2:17" ht="15" customHeight="1" outlineLevel="4" thickBot="1">
      <c r="B250" s="121"/>
      <c r="C250" s="119"/>
      <c r="D250" s="119"/>
      <c r="E250" s="121"/>
      <c r="F250" s="121"/>
      <c r="G250" s="121"/>
      <c r="H250" s="121"/>
      <c r="I250" s="119"/>
      <c r="J250" s="119"/>
      <c r="K250" s="122"/>
      <c r="L250" s="119"/>
      <c r="M250" s="77" t="str">
        <f t="shared" si="9"/>
        <v/>
      </c>
      <c r="N250" s="24" t="str">
        <f t="shared" si="10"/>
        <v/>
      </c>
      <c r="O250" s="23"/>
      <c r="P250" s="24">
        <f>IFERROR($K250*(1-IF(J250="Yes",$I$270,0))*(1-IF(($N$267-$N$270)&gt;'Discount Structure'!$A$4,$I$271,0)),0)</f>
        <v>0</v>
      </c>
      <c r="Q250" s="24" t="str">
        <f t="shared" si="11"/>
        <v/>
      </c>
    </row>
    <row r="251" spans="2:17" ht="15" customHeight="1" outlineLevel="4" thickBot="1">
      <c r="B251" s="121"/>
      <c r="C251" s="119"/>
      <c r="D251" s="119"/>
      <c r="E251" s="121"/>
      <c r="F251" s="121"/>
      <c r="G251" s="121"/>
      <c r="H251" s="121"/>
      <c r="I251" s="119"/>
      <c r="J251" s="119"/>
      <c r="K251" s="122"/>
      <c r="L251" s="119"/>
      <c r="M251" s="77" t="str">
        <f t="shared" si="9"/>
        <v/>
      </c>
      <c r="N251" s="24" t="str">
        <f t="shared" si="10"/>
        <v/>
      </c>
      <c r="O251" s="23"/>
      <c r="P251" s="24">
        <f>IFERROR($K251*(1-IF(J251="Yes",$I$270,0))*(1-IF(($N$267-$N$270)&gt;'Discount Structure'!$A$4,$I$271,0)),0)</f>
        <v>0</v>
      </c>
      <c r="Q251" s="24" t="str">
        <f t="shared" si="11"/>
        <v/>
      </c>
    </row>
    <row r="252" spans="2:17" ht="15" customHeight="1" outlineLevel="4" thickBot="1">
      <c r="B252" s="121"/>
      <c r="C252" s="119"/>
      <c r="D252" s="119"/>
      <c r="E252" s="121"/>
      <c r="F252" s="121"/>
      <c r="G252" s="121"/>
      <c r="H252" s="121"/>
      <c r="I252" s="119"/>
      <c r="J252" s="119"/>
      <c r="K252" s="122"/>
      <c r="L252" s="119"/>
      <c r="M252" s="77" t="str">
        <f t="shared" si="9"/>
        <v/>
      </c>
      <c r="N252" s="24" t="str">
        <f t="shared" si="10"/>
        <v/>
      </c>
      <c r="O252" s="23"/>
      <c r="P252" s="24">
        <f>IFERROR($K252*(1-IF(J252="Yes",$I$270,0))*(1-IF(($N$267-$N$270)&gt;'Discount Structure'!$A$4,$I$271,0)),0)</f>
        <v>0</v>
      </c>
      <c r="Q252" s="24" t="str">
        <f t="shared" si="11"/>
        <v/>
      </c>
    </row>
    <row r="253" spans="2:17" ht="15" customHeight="1" outlineLevel="4" thickBot="1">
      <c r="B253" s="121"/>
      <c r="C253" s="119"/>
      <c r="D253" s="119"/>
      <c r="E253" s="121"/>
      <c r="F253" s="121"/>
      <c r="G253" s="121"/>
      <c r="H253" s="121"/>
      <c r="I253" s="119"/>
      <c r="J253" s="119"/>
      <c r="K253" s="122"/>
      <c r="L253" s="119"/>
      <c r="M253" s="77" t="str">
        <f t="shared" si="9"/>
        <v/>
      </c>
      <c r="N253" s="24" t="str">
        <f t="shared" si="10"/>
        <v/>
      </c>
      <c r="O253" s="23"/>
      <c r="P253" s="24">
        <f>IFERROR($K253*(1-IF(J253="Yes",$I$270,0))*(1-IF(($N$267-$N$270)&gt;'Discount Structure'!$A$4,$I$271,0)),0)</f>
        <v>0</v>
      </c>
      <c r="Q253" s="24" t="str">
        <f t="shared" si="11"/>
        <v/>
      </c>
    </row>
    <row r="254" spans="2:17" ht="15" customHeight="1" outlineLevel="4" thickBot="1">
      <c r="B254" s="121"/>
      <c r="C254" s="119"/>
      <c r="D254" s="119"/>
      <c r="E254" s="121"/>
      <c r="F254" s="121"/>
      <c r="G254" s="121"/>
      <c r="H254" s="121"/>
      <c r="I254" s="119"/>
      <c r="J254" s="119"/>
      <c r="K254" s="122"/>
      <c r="L254" s="119"/>
      <c r="M254" s="77" t="str">
        <f t="shared" si="9"/>
        <v/>
      </c>
      <c r="N254" s="24" t="str">
        <f t="shared" si="10"/>
        <v/>
      </c>
      <c r="O254" s="23"/>
      <c r="P254" s="24">
        <f>IFERROR($K254*(1-IF(J254="Yes",$I$270,0))*(1-IF(($N$267-$N$270)&gt;'Discount Structure'!$A$4,$I$271,0)),0)</f>
        <v>0</v>
      </c>
      <c r="Q254" s="24" t="str">
        <f t="shared" si="11"/>
        <v/>
      </c>
    </row>
    <row r="255" spans="2:17" ht="15" customHeight="1" outlineLevel="4" thickBot="1">
      <c r="B255" s="121"/>
      <c r="C255" s="119"/>
      <c r="D255" s="119"/>
      <c r="E255" s="121"/>
      <c r="F255" s="121"/>
      <c r="G255" s="121"/>
      <c r="H255" s="121"/>
      <c r="I255" s="119"/>
      <c r="J255" s="119"/>
      <c r="K255" s="122"/>
      <c r="L255" s="119"/>
      <c r="M255" s="77" t="str">
        <f t="shared" si="9"/>
        <v/>
      </c>
      <c r="N255" s="24" t="str">
        <f t="shared" si="10"/>
        <v/>
      </c>
      <c r="O255" s="23"/>
      <c r="P255" s="24">
        <f>IFERROR($K255*(1-IF(J255="Yes",$I$270,0))*(1-IF(($N$267-$N$270)&gt;'Discount Structure'!$A$4,$I$271,0)),0)</f>
        <v>0</v>
      </c>
      <c r="Q255" s="24" t="str">
        <f t="shared" si="11"/>
        <v/>
      </c>
    </row>
    <row r="256" spans="2:17" ht="15" customHeight="1" outlineLevel="4" thickBot="1">
      <c r="B256" s="121"/>
      <c r="C256" s="119"/>
      <c r="D256" s="119"/>
      <c r="E256" s="121"/>
      <c r="F256" s="121"/>
      <c r="G256" s="121"/>
      <c r="H256" s="121"/>
      <c r="I256" s="119"/>
      <c r="J256" s="119"/>
      <c r="K256" s="122"/>
      <c r="L256" s="119"/>
      <c r="M256" s="77" t="str">
        <f t="shared" si="9"/>
        <v/>
      </c>
      <c r="N256" s="24" t="str">
        <f t="shared" si="10"/>
        <v/>
      </c>
      <c r="O256" s="23"/>
      <c r="P256" s="24">
        <f>IFERROR($K256*(1-IF(J256="Yes",$I$270,0))*(1-IF(($N$267-$N$270)&gt;'Discount Structure'!$A$4,$I$271,0)),0)</f>
        <v>0</v>
      </c>
      <c r="Q256" s="24" t="str">
        <f t="shared" si="11"/>
        <v/>
      </c>
    </row>
    <row r="257" spans="1:18" ht="15" customHeight="1" outlineLevel="4" thickBot="1">
      <c r="B257" s="121"/>
      <c r="C257" s="119"/>
      <c r="D257" s="119"/>
      <c r="E257" s="121"/>
      <c r="F257" s="121"/>
      <c r="G257" s="121"/>
      <c r="H257" s="121"/>
      <c r="I257" s="119"/>
      <c r="J257" s="119"/>
      <c r="K257" s="122"/>
      <c r="L257" s="119"/>
      <c r="M257" s="77" t="str">
        <f t="shared" si="9"/>
        <v/>
      </c>
      <c r="N257" s="24" t="str">
        <f t="shared" si="10"/>
        <v/>
      </c>
      <c r="O257" s="23"/>
      <c r="P257" s="24">
        <f>IFERROR($K257*(1-IF(J257="Yes",$I$270,0))*(1-IF(($N$267-$N$270)&gt;'Discount Structure'!$A$4,$I$271,0)),0)</f>
        <v>0</v>
      </c>
      <c r="Q257" s="24" t="str">
        <f t="shared" si="11"/>
        <v/>
      </c>
    </row>
    <row r="258" spans="1:18" ht="15" customHeight="1" outlineLevel="4" thickBot="1">
      <c r="B258" s="121"/>
      <c r="C258" s="119"/>
      <c r="D258" s="119"/>
      <c r="E258" s="121"/>
      <c r="F258" s="121"/>
      <c r="G258" s="121"/>
      <c r="H258" s="121"/>
      <c r="I258" s="119"/>
      <c r="J258" s="119"/>
      <c r="K258" s="122"/>
      <c r="L258" s="119"/>
      <c r="M258" s="77" t="str">
        <f t="shared" si="9"/>
        <v/>
      </c>
      <c r="N258" s="24" t="str">
        <f t="shared" si="10"/>
        <v/>
      </c>
      <c r="O258" s="23"/>
      <c r="P258" s="24">
        <f>IFERROR($K258*(1-IF(J258="Yes",$I$270,0))*(1-IF(($N$267-$N$270)&gt;'Discount Structure'!$A$4,$I$271,0)),0)</f>
        <v>0</v>
      </c>
      <c r="Q258" s="24" t="str">
        <f t="shared" si="11"/>
        <v/>
      </c>
    </row>
    <row r="259" spans="1:18" ht="15" customHeight="1" outlineLevel="4" thickBot="1">
      <c r="B259" s="121"/>
      <c r="C259" s="119"/>
      <c r="D259" s="119"/>
      <c r="E259" s="121"/>
      <c r="F259" s="121"/>
      <c r="G259" s="121"/>
      <c r="H259" s="121"/>
      <c r="I259" s="119"/>
      <c r="J259" s="119"/>
      <c r="K259" s="122"/>
      <c r="L259" s="119"/>
      <c r="M259" s="77" t="str">
        <f t="shared" ref="M259:M266" si="12">IFERROR(IF(L259&lt;&gt;"",L259/$M$8,""),"")</f>
        <v/>
      </c>
      <c r="N259" s="24" t="str">
        <f t="shared" si="10"/>
        <v/>
      </c>
      <c r="O259" s="23"/>
      <c r="P259" s="24">
        <f>IFERROR($K259*(1-IF(J259="Yes",$I$270,0))*(1-IF(($N$267-$N$270)&gt;'Discount Structure'!$A$4,$I$271,0)),0)</f>
        <v>0</v>
      </c>
      <c r="Q259" s="24" t="str">
        <f t="shared" si="11"/>
        <v/>
      </c>
    </row>
    <row r="260" spans="1:18" ht="15" customHeight="1" outlineLevel="4" thickBot="1">
      <c r="B260" s="121"/>
      <c r="C260" s="119"/>
      <c r="D260" s="119"/>
      <c r="E260" s="121"/>
      <c r="F260" s="121"/>
      <c r="G260" s="121"/>
      <c r="H260" s="121"/>
      <c r="I260" s="119"/>
      <c r="J260" s="119"/>
      <c r="K260" s="122"/>
      <c r="L260" s="119"/>
      <c r="M260" s="77" t="str">
        <f t="shared" si="12"/>
        <v/>
      </c>
      <c r="N260" s="24" t="str">
        <f t="shared" ref="N260:N266" si="13">IF($B260&lt;&gt;"",K260*$L260,"")</f>
        <v/>
      </c>
      <c r="O260" s="23"/>
      <c r="P260" s="24">
        <f>IFERROR($K260*(1-IF(J260="Yes",$I$270,0))*(1-IF(($N$267-$N$270)&gt;'Discount Structure'!$A$4,$I$271,0)),0)</f>
        <v>0</v>
      </c>
      <c r="Q260" s="24" t="str">
        <f t="shared" ref="Q260:Q266" si="14">IF($B260&lt;&gt;"",P260*$L260,"")</f>
        <v/>
      </c>
    </row>
    <row r="261" spans="1:18" ht="15" customHeight="1" outlineLevel="4" thickBot="1">
      <c r="B261" s="121"/>
      <c r="C261" s="119"/>
      <c r="D261" s="119"/>
      <c r="E261" s="121"/>
      <c r="F261" s="121"/>
      <c r="G261" s="121"/>
      <c r="H261" s="121"/>
      <c r="I261" s="119"/>
      <c r="J261" s="119"/>
      <c r="K261" s="122"/>
      <c r="L261" s="119"/>
      <c r="M261" s="77" t="str">
        <f t="shared" si="12"/>
        <v/>
      </c>
      <c r="N261" s="24" t="str">
        <f t="shared" si="13"/>
        <v/>
      </c>
      <c r="O261" s="23"/>
      <c r="P261" s="24">
        <f>IFERROR($K261*(1-IF(J261="Yes",$I$270,0))*(1-IF(($N$267-$N$270)&gt;'Discount Structure'!$A$4,$I$271,0)),0)</f>
        <v>0</v>
      </c>
      <c r="Q261" s="24" t="str">
        <f t="shared" si="14"/>
        <v/>
      </c>
    </row>
    <row r="262" spans="1:18" ht="15" customHeight="1" outlineLevel="4" thickBot="1">
      <c r="B262" s="121"/>
      <c r="C262" s="119"/>
      <c r="D262" s="119"/>
      <c r="E262" s="121"/>
      <c r="F262" s="121"/>
      <c r="G262" s="121"/>
      <c r="H262" s="121"/>
      <c r="I262" s="119"/>
      <c r="J262" s="119"/>
      <c r="K262" s="122"/>
      <c r="L262" s="119"/>
      <c r="M262" s="77" t="str">
        <f t="shared" si="12"/>
        <v/>
      </c>
      <c r="N262" s="24" t="str">
        <f t="shared" si="13"/>
        <v/>
      </c>
      <c r="O262" s="23"/>
      <c r="P262" s="24">
        <f>IFERROR($K262*(1-IF(J262="Yes",$I$270,0))*(1-IF(($N$267-$N$270)&gt;'Discount Structure'!$A$4,$I$271,0)),0)</f>
        <v>0</v>
      </c>
      <c r="Q262" s="24" t="str">
        <f t="shared" si="14"/>
        <v/>
      </c>
    </row>
    <row r="263" spans="1:18" ht="15" customHeight="1" outlineLevel="4" thickBot="1">
      <c r="B263" s="121"/>
      <c r="C263" s="119"/>
      <c r="D263" s="119"/>
      <c r="E263" s="121"/>
      <c r="F263" s="121"/>
      <c r="G263" s="121"/>
      <c r="H263" s="121"/>
      <c r="I263" s="119"/>
      <c r="J263" s="119"/>
      <c r="K263" s="122"/>
      <c r="L263" s="119"/>
      <c r="M263" s="77" t="str">
        <f t="shared" si="12"/>
        <v/>
      </c>
      <c r="N263" s="24" t="str">
        <f t="shared" si="13"/>
        <v/>
      </c>
      <c r="O263" s="23"/>
      <c r="P263" s="24">
        <f>IFERROR($K263*(1-IF(J263="Yes",$I$270,0))*(1-IF(($N$267-$N$270)&gt;'Discount Structure'!$A$4,$I$271,0)),0)</f>
        <v>0</v>
      </c>
      <c r="Q263" s="24" t="str">
        <f t="shared" si="14"/>
        <v/>
      </c>
    </row>
    <row r="264" spans="1:18" ht="15" customHeight="1" outlineLevel="4" thickBot="1">
      <c r="B264" s="121"/>
      <c r="C264" s="119"/>
      <c r="D264" s="119"/>
      <c r="E264" s="121"/>
      <c r="F264" s="121"/>
      <c r="G264" s="121"/>
      <c r="H264" s="121"/>
      <c r="I264" s="119"/>
      <c r="J264" s="119"/>
      <c r="K264" s="122"/>
      <c r="L264" s="119"/>
      <c r="M264" s="77" t="str">
        <f t="shared" si="12"/>
        <v/>
      </c>
      <c r="N264" s="24" t="str">
        <f t="shared" si="13"/>
        <v/>
      </c>
      <c r="O264" s="23"/>
      <c r="P264" s="24">
        <f>IFERROR($K264*(1-IF(J264="Yes",$I$270,0))*(1-IF(($N$267-$N$270)&gt;'Discount Structure'!$A$4,$I$271,0)),0)</f>
        <v>0</v>
      </c>
      <c r="Q264" s="24" t="str">
        <f t="shared" si="14"/>
        <v/>
      </c>
    </row>
    <row r="265" spans="1:18" ht="15" customHeight="1" outlineLevel="4" thickBot="1">
      <c r="B265" s="121"/>
      <c r="C265" s="119"/>
      <c r="D265" s="119"/>
      <c r="E265" s="121"/>
      <c r="F265" s="121"/>
      <c r="G265" s="121"/>
      <c r="H265" s="121"/>
      <c r="I265" s="119"/>
      <c r="J265" s="119"/>
      <c r="K265" s="122"/>
      <c r="L265" s="119"/>
      <c r="M265" s="77" t="str">
        <f t="shared" si="12"/>
        <v/>
      </c>
      <c r="N265" s="24" t="str">
        <f t="shared" si="13"/>
        <v/>
      </c>
      <c r="O265" s="23"/>
      <c r="P265" s="24">
        <f>IFERROR($K265*(1-IF(J265="Yes",$I$270,0))*(1-IF(($N$267-$N$270)&gt;'Discount Structure'!$A$4,$I$271,0)),0)</f>
        <v>0</v>
      </c>
      <c r="Q265" s="24" t="str">
        <f t="shared" si="14"/>
        <v/>
      </c>
    </row>
    <row r="266" spans="1:18" ht="15" outlineLevel="4" thickBot="1">
      <c r="A266" s="25"/>
      <c r="B266" s="121"/>
      <c r="C266" s="119"/>
      <c r="D266" s="119"/>
      <c r="E266" s="121"/>
      <c r="F266" s="121"/>
      <c r="G266" s="121"/>
      <c r="H266" s="121"/>
      <c r="I266" s="119"/>
      <c r="J266" s="119"/>
      <c r="K266" s="122"/>
      <c r="L266" s="119"/>
      <c r="M266" s="77" t="str">
        <f t="shared" si="12"/>
        <v/>
      </c>
      <c r="N266" s="24" t="str">
        <f t="shared" si="13"/>
        <v/>
      </c>
      <c r="O266" s="23"/>
      <c r="P266" s="24">
        <f>IFERROR($K266*(1-IF(J266="Yes",$I$270,0))*(1-IF(($N$267-$N$270)&gt;'Discount Structure'!$A$4,$I$271,0)),0)</f>
        <v>0</v>
      </c>
      <c r="Q266" s="24" t="str">
        <f t="shared" si="14"/>
        <v/>
      </c>
    </row>
    <row r="267" spans="1:18" ht="73" thickBot="1">
      <c r="A267" s="117" t="s">
        <v>155</v>
      </c>
      <c r="B267" s="26"/>
      <c r="C267" s="26"/>
      <c r="D267" s="26"/>
      <c r="E267" s="26"/>
      <c r="F267" s="26"/>
      <c r="G267" s="26"/>
      <c r="H267" s="26"/>
      <c r="I267" s="26"/>
      <c r="K267" s="27" t="s">
        <v>39</v>
      </c>
      <c r="L267" s="81">
        <f>SUMIF(B67:B266,"&lt;&gt;"&amp;"",L67:L266)</f>
        <v>0</v>
      </c>
      <c r="M267" s="23"/>
      <c r="N267" s="24">
        <f>SUM(N67:N266)</f>
        <v>0</v>
      </c>
      <c r="O267" s="26"/>
      <c r="P267" s="27" t="s">
        <v>39</v>
      </c>
      <c r="Q267" s="24">
        <f>SUM(Q67:Q266)</f>
        <v>0</v>
      </c>
    </row>
    <row r="268" spans="1:18" ht="16" customHeight="1" thickBot="1">
      <c r="D268" s="23"/>
      <c r="E268" s="23"/>
      <c r="F268" s="23"/>
      <c r="G268" s="23"/>
      <c r="H268" s="23"/>
      <c r="I268" s="23"/>
      <c r="J268" s="23"/>
      <c r="K268" s="23"/>
      <c r="L268" s="23"/>
      <c r="M268" s="23"/>
      <c r="N268" s="23"/>
      <c r="O268" s="23"/>
      <c r="P268" s="49"/>
      <c r="Q268" s="50"/>
    </row>
    <row r="269" spans="1:18" ht="16" thickBot="1">
      <c r="B269" s="154" t="s">
        <v>40</v>
      </c>
      <c r="C269" s="155"/>
      <c r="D269" s="155"/>
      <c r="E269" s="155"/>
      <c r="F269" s="155"/>
      <c r="G269" s="155"/>
      <c r="H269" s="155"/>
      <c r="I269" s="156"/>
      <c r="J269" s="156"/>
      <c r="K269" s="156"/>
      <c r="L269" s="156"/>
      <c r="M269" s="156"/>
      <c r="N269" s="157"/>
      <c r="O269" s="44"/>
      <c r="P269" s="51"/>
      <c r="Q269" s="52"/>
    </row>
    <row r="270" spans="1:18" ht="32.5" customHeight="1" thickBot="1">
      <c r="B270" s="158" t="s">
        <v>44</v>
      </c>
      <c r="C270" s="156"/>
      <c r="D270" s="156"/>
      <c r="E270" s="156"/>
      <c r="F270" s="156"/>
      <c r="G270" s="156"/>
      <c r="H270" s="157"/>
      <c r="I270" s="146"/>
      <c r="J270" s="147"/>
      <c r="K270" s="158" t="s">
        <v>41</v>
      </c>
      <c r="L270" s="156"/>
      <c r="M270" s="157"/>
      <c r="N270" s="29">
        <f>SUMIF($J$67:$J$266,"Yes",$N$67:$N$266)*(I270)</f>
        <v>0</v>
      </c>
      <c r="O270" s="46"/>
      <c r="P270" s="53"/>
      <c r="Q270" s="54"/>
      <c r="R270" s="23"/>
    </row>
    <row r="271" spans="1:18" ht="32.5" customHeight="1" thickBot="1">
      <c r="B271" s="158" t="s">
        <v>45</v>
      </c>
      <c r="C271" s="156"/>
      <c r="D271" s="156"/>
      <c r="E271" s="156"/>
      <c r="F271" s="156"/>
      <c r="G271" s="156"/>
      <c r="H271" s="157"/>
      <c r="I271" s="148"/>
      <c r="J271" s="149"/>
      <c r="K271" s="158" t="s">
        <v>42</v>
      </c>
      <c r="L271" s="156"/>
      <c r="M271" s="157"/>
      <c r="N271" s="28">
        <f>(IF(($N$267-$N$270)&gt;'Discount Structure'!$A$4,(N267-N270)*(I271),0))</f>
        <v>0</v>
      </c>
      <c r="O271" s="46"/>
      <c r="P271" s="53"/>
      <c r="Q271" s="54"/>
      <c r="R271" s="23"/>
    </row>
    <row r="272" spans="1:18" ht="32.5" customHeight="1" thickBot="1">
      <c r="D272" s="23"/>
      <c r="E272" s="23"/>
      <c r="F272" s="23"/>
      <c r="G272" s="23"/>
      <c r="H272" s="23"/>
      <c r="I272" s="23"/>
      <c r="J272" s="23"/>
      <c r="K272" s="163" t="s">
        <v>72</v>
      </c>
      <c r="L272" s="164"/>
      <c r="M272" s="165"/>
      <c r="N272" s="29">
        <f>N270+N271</f>
        <v>0</v>
      </c>
      <c r="O272" s="46"/>
      <c r="P272" s="54"/>
      <c r="Q272" s="54"/>
      <c r="R272" s="23"/>
    </row>
    <row r="273" spans="2:18" ht="16" customHeight="1" thickBot="1">
      <c r="D273" s="23"/>
      <c r="E273" s="23"/>
      <c r="F273" s="23"/>
      <c r="G273" s="23"/>
      <c r="H273" s="23"/>
      <c r="I273" s="23"/>
      <c r="J273" s="23"/>
      <c r="K273" s="23"/>
      <c r="L273" s="23"/>
      <c r="M273" s="23"/>
      <c r="N273" s="23"/>
      <c r="O273" s="45"/>
      <c r="P273" s="55"/>
      <c r="Q273" s="56"/>
      <c r="R273" s="23"/>
    </row>
    <row r="274" spans="2:18" ht="33" customHeight="1" thickBot="1">
      <c r="B274" s="158" t="s">
        <v>122</v>
      </c>
      <c r="C274" s="156"/>
      <c r="D274" s="156"/>
      <c r="E274" s="156"/>
      <c r="F274" s="156"/>
      <c r="G274" s="156"/>
      <c r="H274" s="157"/>
      <c r="I274" s="43"/>
      <c r="J274" s="23"/>
      <c r="K274" s="158" t="s">
        <v>123</v>
      </c>
      <c r="L274" s="156"/>
      <c r="M274" s="157"/>
      <c r="N274" s="24">
        <f>N267-N272</f>
        <v>0</v>
      </c>
      <c r="P274" s="55"/>
      <c r="Q274" s="52"/>
      <c r="R274" s="30"/>
    </row>
    <row r="275" spans="2:18" ht="40" customHeight="1" thickBot="1">
      <c r="B275" s="170" t="s">
        <v>70</v>
      </c>
      <c r="C275" s="184"/>
      <c r="D275" s="185"/>
      <c r="E275" s="185"/>
      <c r="F275" s="185"/>
      <c r="G275" s="185"/>
      <c r="H275" s="185"/>
      <c r="I275" s="186"/>
      <c r="O275" s="44"/>
      <c r="P275" s="55"/>
      <c r="Q275" s="52"/>
    </row>
    <row r="276" spans="2:18" ht="41.5" customHeight="1" thickBot="1">
      <c r="B276" s="171"/>
      <c r="C276" s="187"/>
      <c r="D276" s="188"/>
      <c r="E276" s="188"/>
      <c r="F276" s="188"/>
      <c r="G276" s="188"/>
      <c r="H276" s="188"/>
      <c r="I276" s="189"/>
      <c r="K276" s="158" t="s">
        <v>124</v>
      </c>
      <c r="L276" s="156"/>
      <c r="M276" s="157"/>
      <c r="N276" s="24">
        <f>I274+N274</f>
        <v>0</v>
      </c>
      <c r="O276" s="44"/>
      <c r="P276" s="52"/>
      <c r="Q276" s="52"/>
    </row>
    <row r="277" spans="2:18">
      <c r="D277" s="20"/>
      <c r="N277" s="26"/>
      <c r="O277" s="44"/>
      <c r="P277" s="52"/>
      <c r="Q277" s="52"/>
    </row>
    <row r="278" spans="2:18" ht="74" customHeight="1">
      <c r="B278" s="140" t="s">
        <v>57</v>
      </c>
      <c r="C278" s="141"/>
      <c r="D278" s="142"/>
      <c r="E278" s="143"/>
      <c r="F278" s="143"/>
      <c r="G278" s="143"/>
      <c r="H278" s="143"/>
      <c r="I278" s="143"/>
      <c r="J278" s="143"/>
      <c r="K278" s="143"/>
      <c r="L278" s="143"/>
      <c r="M278" s="143"/>
      <c r="N278" s="143"/>
      <c r="O278" s="143"/>
      <c r="P278" s="143"/>
      <c r="Q278" s="144"/>
    </row>
    <row r="279" spans="2:18">
      <c r="D279" s="20"/>
    </row>
    <row r="280" spans="2:18">
      <c r="D280" s="20"/>
    </row>
    <row r="281" spans="2:18">
      <c r="D281" s="20"/>
    </row>
    <row r="282" spans="2:18" ht="18.5">
      <c r="D282" s="139" t="s">
        <v>49</v>
      </c>
      <c r="E282" s="139"/>
      <c r="F282" s="139"/>
      <c r="G282" s="139"/>
      <c r="H282" s="139"/>
      <c r="I282" s="139"/>
      <c r="J282" s="139"/>
      <c r="K282" s="139"/>
      <c r="L282" s="139"/>
      <c r="M282" s="139"/>
      <c r="N282" s="139"/>
      <c r="O282" s="139"/>
      <c r="P282" s="139"/>
      <c r="Q282" s="139"/>
    </row>
    <row r="283" spans="2:18">
      <c r="B283" s="140" t="s">
        <v>3</v>
      </c>
      <c r="C283" s="141"/>
      <c r="D283" s="142"/>
      <c r="E283" s="143"/>
      <c r="F283" s="143"/>
      <c r="G283" s="143"/>
      <c r="H283" s="143"/>
      <c r="I283" s="143"/>
      <c r="J283" s="144"/>
      <c r="K283" s="31" t="s">
        <v>4</v>
      </c>
      <c r="L283" s="138"/>
      <c r="M283" s="138"/>
      <c r="N283" s="138"/>
      <c r="O283" s="138"/>
      <c r="P283" s="138"/>
      <c r="Q283" s="138"/>
    </row>
    <row r="284" spans="2:18">
      <c r="B284" s="140" t="s">
        <v>55</v>
      </c>
      <c r="C284" s="141"/>
      <c r="D284" s="142"/>
      <c r="E284" s="143"/>
      <c r="F284" s="143"/>
      <c r="G284" s="143"/>
      <c r="H284" s="143"/>
      <c r="I284" s="143"/>
      <c r="J284" s="144"/>
      <c r="K284" s="31" t="s">
        <v>56</v>
      </c>
      <c r="L284" s="138"/>
      <c r="M284" s="138"/>
      <c r="N284" s="138"/>
      <c r="O284" s="138"/>
      <c r="P284" s="138"/>
      <c r="Q284" s="138"/>
    </row>
    <row r="285" spans="2:18">
      <c r="B285" s="140" t="s">
        <v>5</v>
      </c>
      <c r="C285" s="141"/>
      <c r="D285" s="142"/>
      <c r="E285" s="143"/>
      <c r="F285" s="143"/>
      <c r="G285" s="143"/>
      <c r="H285" s="143"/>
      <c r="I285" s="143"/>
      <c r="J285" s="144"/>
      <c r="K285" s="31" t="s">
        <v>6</v>
      </c>
      <c r="L285" s="138"/>
      <c r="M285" s="138"/>
      <c r="N285" s="138"/>
      <c r="O285" s="138"/>
      <c r="P285" s="138"/>
      <c r="Q285" s="138"/>
    </row>
    <row r="286" spans="2:18"/>
    <row r="287" spans="2:18"/>
    <row r="288" spans="2:1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sheetData>
  <sheetProtection algorithmName="SHA-512" hashValue="VIdSairdYQq2f8srG/VkjTZp6BL6rFO8E9S0yW4HPYnMO1myAoaiXaqS0ulrL1EdoIfUdkvVZ/1HdMzl59kZ6Q==" saltValue="4EO/yvQHt5Q1MCBDVsVSFw==" spinCount="100000" sheet="1" formatColumns="0" formatRows="0" selectLockedCells="1"/>
  <mergeCells count="159">
    <mergeCell ref="C65:C66"/>
    <mergeCell ref="K65:K66"/>
    <mergeCell ref="H65:H66"/>
    <mergeCell ref="G65:G66"/>
    <mergeCell ref="F65:F66"/>
    <mergeCell ref="E65:E66"/>
    <mergeCell ref="B10:Q10"/>
    <mergeCell ref="D278:Q278"/>
    <mergeCell ref="P65:Q65"/>
    <mergeCell ref="N65:N66"/>
    <mergeCell ref="K276:M276"/>
    <mergeCell ref="B274:H274"/>
    <mergeCell ref="K272:M272"/>
    <mergeCell ref="K271:M271"/>
    <mergeCell ref="M65:M66"/>
    <mergeCell ref="L65:L66"/>
    <mergeCell ref="K270:M270"/>
    <mergeCell ref="B275:B276"/>
    <mergeCell ref="C275:I276"/>
    <mergeCell ref="B278:C278"/>
    <mergeCell ref="K274:M274"/>
    <mergeCell ref="I65:I66"/>
    <mergeCell ref="B11:B12"/>
    <mergeCell ref="D11:E12"/>
    <mergeCell ref="K1:L1"/>
    <mergeCell ref="I270:J270"/>
    <mergeCell ref="I271:J271"/>
    <mergeCell ref="E3:I6"/>
    <mergeCell ref="E8:H8"/>
    <mergeCell ref="B269:N269"/>
    <mergeCell ref="B270:H270"/>
    <mergeCell ref="M8:N8"/>
    <mergeCell ref="B8:D8"/>
    <mergeCell ref="D13:E13"/>
    <mergeCell ref="D14:E14"/>
    <mergeCell ref="J65:J66"/>
    <mergeCell ref="B64:Q64"/>
    <mergeCell ref="P11:Q11"/>
    <mergeCell ref="B271:H271"/>
    <mergeCell ref="B65:B66"/>
    <mergeCell ref="C5:D5"/>
    <mergeCell ref="C11:C12"/>
    <mergeCell ref="I11:K12"/>
    <mergeCell ref="I13:K13"/>
    <mergeCell ref="D65:D66"/>
    <mergeCell ref="I14:K14"/>
    <mergeCell ref="I15:K15"/>
    <mergeCell ref="I16:K16"/>
    <mergeCell ref="L285:Q285"/>
    <mergeCell ref="D282:Q282"/>
    <mergeCell ref="L283:Q283"/>
    <mergeCell ref="L284:Q284"/>
    <mergeCell ref="B283:C283"/>
    <mergeCell ref="B284:C284"/>
    <mergeCell ref="B285:C285"/>
    <mergeCell ref="D283:J283"/>
    <mergeCell ref="D284:J284"/>
    <mergeCell ref="D285:J285"/>
    <mergeCell ref="F11:F12"/>
    <mergeCell ref="G11:G12"/>
    <mergeCell ref="H11:H12"/>
    <mergeCell ref="D22:E22"/>
    <mergeCell ref="D15:E15"/>
    <mergeCell ref="D16:E16"/>
    <mergeCell ref="N11:N12"/>
    <mergeCell ref="L11:L12"/>
    <mergeCell ref="D17:E17"/>
    <mergeCell ref="I17:K17"/>
    <mergeCell ref="D18:E18"/>
    <mergeCell ref="I18:K18"/>
    <mergeCell ref="D19:E19"/>
    <mergeCell ref="D20:E20"/>
    <mergeCell ref="D21:E21"/>
    <mergeCell ref="I22:K22"/>
    <mergeCell ref="I21:K21"/>
    <mergeCell ref="I20:K20"/>
    <mergeCell ref="I19:K19"/>
    <mergeCell ref="D26:E26"/>
    <mergeCell ref="D27:E27"/>
    <mergeCell ref="D28:E28"/>
    <mergeCell ref="D29:E29"/>
    <mergeCell ref="I29:K29"/>
    <mergeCell ref="D23:E23"/>
    <mergeCell ref="I23:K23"/>
    <mergeCell ref="D24:E24"/>
    <mergeCell ref="I24:K24"/>
    <mergeCell ref="D25:E25"/>
    <mergeCell ref="I25:K25"/>
    <mergeCell ref="I27:K27"/>
    <mergeCell ref="I28:K28"/>
    <mergeCell ref="I26:K26"/>
    <mergeCell ref="D34:E34"/>
    <mergeCell ref="I34:K34"/>
    <mergeCell ref="D35:E35"/>
    <mergeCell ref="I35:K35"/>
    <mergeCell ref="D36:E36"/>
    <mergeCell ref="D30:E30"/>
    <mergeCell ref="I30:K30"/>
    <mergeCell ref="D31:E31"/>
    <mergeCell ref="D32:E32"/>
    <mergeCell ref="D33:E33"/>
    <mergeCell ref="I36:K36"/>
    <mergeCell ref="I32:K32"/>
    <mergeCell ref="I33:K33"/>
    <mergeCell ref="I31:K31"/>
    <mergeCell ref="D46:E46"/>
    <mergeCell ref="D47:E47"/>
    <mergeCell ref="D48:E48"/>
    <mergeCell ref="D41:E41"/>
    <mergeCell ref="D42:E42"/>
    <mergeCell ref="D43:E43"/>
    <mergeCell ref="D44:E44"/>
    <mergeCell ref="I44:K44"/>
    <mergeCell ref="D37:E37"/>
    <mergeCell ref="D38:E38"/>
    <mergeCell ref="D39:E39"/>
    <mergeCell ref="I39:K39"/>
    <mergeCell ref="D40:E40"/>
    <mergeCell ref="I40:K40"/>
    <mergeCell ref="I46:K46"/>
    <mergeCell ref="I43:K43"/>
    <mergeCell ref="I42:K42"/>
    <mergeCell ref="I41:K41"/>
    <mergeCell ref="I38:K38"/>
    <mergeCell ref="I37:K37"/>
    <mergeCell ref="D60:E60"/>
    <mergeCell ref="D61:E61"/>
    <mergeCell ref="D62:E62"/>
    <mergeCell ref="I62:K62"/>
    <mergeCell ref="O2:P2"/>
    <mergeCell ref="O3:P3"/>
    <mergeCell ref="D56:E56"/>
    <mergeCell ref="D57:E57"/>
    <mergeCell ref="D58:E58"/>
    <mergeCell ref="D59:E59"/>
    <mergeCell ref="I59:K59"/>
    <mergeCell ref="D52:E52"/>
    <mergeCell ref="D53:E53"/>
    <mergeCell ref="D54:E54"/>
    <mergeCell ref="I54:K54"/>
    <mergeCell ref="D55:E55"/>
    <mergeCell ref="I55:K55"/>
    <mergeCell ref="D49:E49"/>
    <mergeCell ref="I49:K49"/>
    <mergeCell ref="D50:E50"/>
    <mergeCell ref="I50:K50"/>
    <mergeCell ref="D51:E51"/>
    <mergeCell ref="D45:E45"/>
    <mergeCell ref="I45:K45"/>
    <mergeCell ref="I60:K60"/>
    <mergeCell ref="I61:K61"/>
    <mergeCell ref="I58:K58"/>
    <mergeCell ref="I56:K56"/>
    <mergeCell ref="I57:K57"/>
    <mergeCell ref="I51:K51"/>
    <mergeCell ref="I52:K52"/>
    <mergeCell ref="I53:K53"/>
    <mergeCell ref="I47:K47"/>
    <mergeCell ref="I48:K48"/>
  </mergeCells>
  <conditionalFormatting sqref="I274">
    <cfRule type="expression" dxfId="8" priority="64">
      <formula>IF($I$274&gt;($N$274*0.07),TRUE,FALSE)</formula>
    </cfRule>
  </conditionalFormatting>
  <conditionalFormatting sqref="I270">
    <cfRule type="expression" dxfId="7" priority="63">
      <formula>IF(COUNTIF($J$67:$J$266,"Yes"),$I$270&lt;0.1,"No")</formula>
    </cfRule>
  </conditionalFormatting>
  <dataValidations count="8">
    <dataValidation allowBlank="1" showInputMessage="1" showErrorMessage="1" error="Expense is higher than 7% of total engagement cost after discount" sqref="I274" xr:uid="{75295AB7-7F72-4539-A2AA-38392E20C036}"/>
    <dataValidation type="date" allowBlank="1" showErrorMessage="1" errorTitle="End Date" error="Possible reasons:_x000a_Date format: DD/MM/YYYY_x000a_Date before Start Date" sqref="K8 I8" xr:uid="{CC8BE9D4-E88B-4BD6-AC03-3EDCFBC3AE1A}">
      <formula1>G8</formula1>
      <formula2>146463</formula2>
    </dataValidation>
    <dataValidation type="decimal" operator="greaterThanOrEqual" allowBlank="1" showInputMessage="1" showErrorMessage="1" sqref="N270" xr:uid="{A392A083-886D-4B3D-8D88-92278D9CFA3B}">
      <formula1>0</formula1>
    </dataValidation>
    <dataValidation type="list" allowBlank="1" showInputMessage="1" showErrorMessage="1" sqref="E266:H266 E67:E265" xr:uid="{5650C6C4-1CF5-41C7-ACA8-DFFFA60366AD}">
      <formula1>Service_List</formula1>
    </dataValidation>
    <dataValidation type="list" allowBlank="1" showInputMessage="1" showErrorMessage="1" sqref="J67:J266" xr:uid="{115AC8F4-DABB-4B28-9448-CBF018D565F4}">
      <formula1>$Q$2:$Q$3</formula1>
    </dataValidation>
    <dataValidation type="custom" allowBlank="1" showInputMessage="1" showErrorMessage="1" errorTitle="Estimated Days" error="Check total duration of engagement" sqref="L67:L266" xr:uid="{96BEA294-C68F-4334-B9C5-CD3CDEF49CB1}">
      <formula1>AND($M$8&lt;&gt;"",L67&gt;0,L67&lt;=$M$8)</formula1>
    </dataValidation>
    <dataValidation allowBlank="1" showInputMessage="1" showErrorMessage="1" errorTitle="Estimated Days" error="Exceeding total duration of engagement." sqref="M67:M266" xr:uid="{C8349D88-C380-4EC4-8D4D-3FE918631EF5}"/>
    <dataValidation type="list" allowBlank="1" showInputMessage="1" showErrorMessage="1" sqref="B67:B266" xr:uid="{85336B53-DC96-43F0-B396-D940A905CF92}">
      <formula1>$B$13:$B$22</formula1>
    </dataValidation>
  </dataValidations>
  <pageMargins left="0.7" right="0.7" top="0.75" bottom="0.75"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Option Button 1">
              <controlPr locked="0" defaultSize="0" autoFill="0" autoLine="0" autoPict="0">
                <anchor moveWithCells="1">
                  <from>
                    <xdr:col>1</xdr:col>
                    <xdr:colOff>304800</xdr:colOff>
                    <xdr:row>7</xdr:row>
                    <xdr:rowOff>82550</xdr:rowOff>
                  </from>
                  <to>
                    <xdr:col>2</xdr:col>
                    <xdr:colOff>241300</xdr:colOff>
                    <xdr:row>7</xdr:row>
                    <xdr:rowOff>368300</xdr:rowOff>
                  </to>
                </anchor>
              </controlPr>
            </control>
          </mc:Choice>
        </mc:AlternateContent>
        <mc:AlternateContent xmlns:mc="http://schemas.openxmlformats.org/markup-compatibility/2006">
          <mc:Choice Requires="x14">
            <control shapeId="18434" r:id="rId5" name="Option Button 2">
              <controlPr locked="0" defaultSize="0" autoFill="0" autoLine="0" autoPict="0">
                <anchor moveWithCells="1">
                  <from>
                    <xdr:col>2</xdr:col>
                    <xdr:colOff>857250</xdr:colOff>
                    <xdr:row>7</xdr:row>
                    <xdr:rowOff>0</xdr:rowOff>
                  </from>
                  <to>
                    <xdr:col>3</xdr:col>
                    <xdr:colOff>63500</xdr:colOff>
                    <xdr:row>7</xdr:row>
                    <xdr:rowOff>444500</xdr:rowOff>
                  </to>
                </anchor>
              </controlPr>
            </control>
          </mc:Choice>
        </mc:AlternateContent>
        <mc:AlternateContent xmlns:mc="http://schemas.openxmlformats.org/markup-compatibility/2006">
          <mc:Choice Requires="x14">
            <control shapeId="18435" r:id="rId6" name="Option Button 3">
              <controlPr locked="0" defaultSize="0" autoFill="0" autoLine="0" autoPict="0">
                <anchor moveWithCells="1">
                  <from>
                    <xdr:col>3</xdr:col>
                    <xdr:colOff>685800</xdr:colOff>
                    <xdr:row>7</xdr:row>
                    <xdr:rowOff>25400</xdr:rowOff>
                  </from>
                  <to>
                    <xdr:col>3</xdr:col>
                    <xdr:colOff>1905000</xdr:colOff>
                    <xdr:row>7</xdr:row>
                    <xdr:rowOff>419100</xdr:rowOff>
                  </to>
                </anchor>
              </controlPr>
            </control>
          </mc:Choice>
        </mc:AlternateContent>
        <mc:AlternateContent xmlns:mc="http://schemas.openxmlformats.org/markup-compatibility/2006">
          <mc:Choice Requires="x14">
            <control shapeId="18436" r:id="rId7" name="Option Button 4">
              <controlPr locked="0" defaultSize="0" autoFill="0" autoLine="0" autoPict="0">
                <anchor moveWithCells="1">
                  <from>
                    <xdr:col>3</xdr:col>
                    <xdr:colOff>2489200</xdr:colOff>
                    <xdr:row>7</xdr:row>
                    <xdr:rowOff>57150</xdr:rowOff>
                  </from>
                  <to>
                    <xdr:col>3</xdr:col>
                    <xdr:colOff>3670300</xdr:colOff>
                    <xdr:row>7</xdr:row>
                    <xdr:rowOff>431800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6" id="{00000000-000E-0000-0100-00004C000000}">
            <xm:f>AND($N$267-$N$270&gt;'Discount Structure'!$A$4,$I$271:$J$271&lt;'Discount Structure'!$B$4)</xm:f>
            <x14:dxf>
              <font>
                <b/>
                <i val="0"/>
                <color rgb="FFFF0000"/>
              </font>
              <fill>
                <patternFill>
                  <bgColor theme="5" tint="0.39994506668294322"/>
                </patternFill>
              </fill>
            </x14:dxf>
          </x14:cfRule>
          <xm:sqref>I271</xm:sqref>
        </x14:conditionalFormatting>
        <x14:conditionalFormatting xmlns:xm="http://schemas.microsoft.com/office/excel/2006/main">
          <x14:cfRule type="expression" priority="92" id="{D59AFD5C-F326-415E-BEF4-B641B49F3B4F}">
            <xm:f>AND((0.1&gt;=(K67-(INDEX('Capped Rates'!$I$3:$O$12,MATCH($E67,'Capped Rates'!$H$3:$H$12,0),MATCH($I67,'Capped Rates'!$I$2:$O$2,0))))/((INDEX('Capped Rates'!$I$3:$O$12,MATCH($E67,'Capped Rates'!$H$3:$H$12,0),MATCH($I67,'Capped Rates'!$I$2:$O$2,0))))),(0&lt;(K67-(INDEX('Capped Rates'!$I$3:$O$12,MATCH($E67,'Capped Rates'!$H$3:$H$12,0),MATCH($I67,'Capped Rates'!$I$2:$O$2,0))))/((INDEX('Capped Rates'!$I$3:$O$12,MATCH($E67,'Capped Rates'!$H$3:$H$12,0),MATCH($I67,'Capped Rates'!$I$2:$O$2,0))))))</xm:f>
            <x14:dxf>
              <font>
                <b/>
                <i val="0"/>
                <color theme="1"/>
              </font>
              <fill>
                <patternFill>
                  <bgColor theme="5" tint="0.39994506668294322"/>
                </patternFill>
              </fill>
            </x14:dxf>
          </x14:cfRule>
          <x14:cfRule type="expression" priority="93" id="{F6B80CD9-C9E3-403F-935A-6759C1A96555}">
            <xm:f>AND((0.25&gt;=(K67-(INDEX('Capped Rates'!$I$3:$O$12,MATCH($E67,'Capped Rates'!$H$3:$H$12,0),MATCH($I67,'Capped Rates'!$I$2:$O$2,0))))/((INDEX('Capped Rates'!$I$3:$O$12,MATCH($E67,'Capped Rates'!$H$3:$H$12,0),MATCH($I67,'Capped Rates'!$I$2:$O$2,0))))),(0.1&lt;(K67-(INDEX('Capped Rates'!$I$3:$O$12,MATCH($E67,'Capped Rates'!$H$3:$H$12,0),MATCH($I67,'Capped Rates'!$I$2:$O$2,0))))/((INDEX('Capped Rates'!$I$3:$O$12,MATCH($E67,'Capped Rates'!$H$3:$H$12,0),MATCH($I67,'Capped Rates'!$I$2:$O$2,0))))))</xm:f>
            <x14:dxf>
              <font>
                <b/>
                <i val="0"/>
                <color theme="1"/>
              </font>
              <fill>
                <patternFill>
                  <bgColor theme="5"/>
                </patternFill>
              </fill>
            </x14:dxf>
          </x14:cfRule>
          <x14:cfRule type="expression" priority="94" id="{468D0497-0CBB-4975-B860-238E1F1D4FD8}">
            <xm:f>(0.25&lt;(K67-(INDEX('Capped Rates'!$I$3:$O$12,MATCH($E67,'Capped Rates'!$H$3:$H$12,0),MATCH($I67,'Capped Rates'!$I$2:$O$2,0))))/((INDEX('Capped Rates'!$I$3:$O$12,MATCH($E67,'Capped Rates'!$H$3:$H$12,0),MATCH($I67,'Capped Rates'!$I$2:$O$2,0)))))</xm:f>
            <x14:dxf>
              <font>
                <b/>
                <i val="0"/>
                <color theme="1"/>
              </font>
              <fill>
                <patternFill>
                  <bgColor rgb="FFFF0000"/>
                </patternFill>
              </fill>
            </x14:dxf>
          </x14:cfRule>
          <xm:sqref>K67:K266</xm:sqref>
        </x14:conditionalFormatting>
      </x14:conditionalFormattings>
    </ext>
    <ext xmlns:x14="http://schemas.microsoft.com/office/spreadsheetml/2009/9/main" uri="{CCE6A557-97BC-4b89-ADB6-D9C93CAAB3DF}">
      <x14:dataValidations xmlns:xm="http://schemas.microsoft.com/office/excel/2006/main" count="4">
        <x14:dataValidation type="custom" errorStyle="information" allowBlank="1" showInputMessage="1" error="The typed rate is higher than recommended._x000a__x000a_Color meaning:_x000a_* Light orange: Less or equal to 10%_x000a_* Orange: Between 10 % and 20%_x000a_* Light red: Between 20 % and 30%_x000a_* Red: Above 30%" xr:uid="{6437120E-2018-4B52-A652-C1989A557214}">
          <x14:formula1>
            <xm:f>K67&lt;=INDEX('Capped Rates'!$I$3:$O$12,MATCH($E67,'Capped Rates'!$H$3:$H$12,0),MATCH($I67,'Capped Rates'!$I$2:$O$2,0))</xm:f>
          </x14:formula1>
          <xm:sqref>K67:K266</xm:sqref>
        </x14:dataValidation>
        <x14:dataValidation type="list" allowBlank="1" showInputMessage="1" showErrorMessage="1" xr:uid="{9039EE70-7AC7-4FEB-80FD-04AAA69A5378}">
          <x14:formula1>
            <xm:f>'Capped Rates'!$I$2:$O$2</xm:f>
          </x14:formula1>
          <xm:sqref>I67:I266</xm:sqref>
        </x14:dataValidation>
        <x14:dataValidation type="list" allowBlank="1" showInputMessage="1" showErrorMessage="1" xr:uid="{D3ED2E34-AB99-466F-A96F-259579F6A9F4}">
          <x14:formula1>
            <xm:f>'Capped Rates'!$R$12:$S$12</xm:f>
          </x14:formula1>
          <xm:sqref>C67:C266</xm:sqref>
        </x14:dataValidation>
        <x14:dataValidation type="list" allowBlank="1" showInputMessage="1" showErrorMessage="1" xr:uid="{28573AB8-0755-4416-ACA3-8BB6CD8484AA}">
          <x14:formula1>
            <xm:f>OFFSET('Capped Rates'!$Q$13,0,MATCH(C67,'Capped Rates'!$R$12:$S$12,0),COUNTA(OFFSET('Capped Rates'!$Q$13,0,MATCH(C67,'Capped Rates'!$R$12:$S$12,0),12)))</xm:f>
          </x14:formula1>
          <xm:sqref>D67:D266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7C919-CB5E-4614-A722-81AEE3C490E8}">
  <sheetPr codeName="Sheet2">
    <pageSetUpPr fitToPage="1"/>
  </sheetPr>
  <dimension ref="A1:U92"/>
  <sheetViews>
    <sheetView zoomScale="85" zoomScaleNormal="85" workbookViewId="0">
      <pane ySplit="1" topLeftCell="A2" activePane="bottomLeft" state="frozen"/>
      <selection pane="bottomLeft" activeCell="H44" sqref="H44"/>
    </sheetView>
  </sheetViews>
  <sheetFormatPr defaultColWidth="8.90625" defaultRowHeight="14.5" outlineLevelRow="1"/>
  <cols>
    <col min="1" max="1" width="33" style="2" customWidth="1"/>
    <col min="2" max="2" width="27.453125" style="2" customWidth="1"/>
    <col min="3" max="3" width="32.90625" style="2" customWidth="1"/>
    <col min="4" max="4" width="8.90625" style="2"/>
    <col min="5" max="5" width="13.08984375" style="2" customWidth="1"/>
    <col min="6" max="7" width="8.90625" style="2"/>
    <col min="8" max="8" width="27.08984375" style="2" customWidth="1"/>
    <col min="9" max="17" width="8.90625" style="2"/>
    <col min="18" max="18" width="19.1796875" style="2" customWidth="1"/>
    <col min="19" max="19" width="18.36328125" style="2" customWidth="1"/>
    <col min="20" max="20" width="15.54296875" style="2" customWidth="1"/>
    <col min="21" max="21" width="13.81640625" style="2" customWidth="1"/>
    <col min="22" max="22" width="16.26953125" style="2" customWidth="1"/>
    <col min="23" max="16384" width="8.90625" style="2"/>
  </cols>
  <sheetData>
    <row r="1" spans="1:21" ht="15.65" hidden="1" customHeight="1" outlineLevel="1" thickTop="1" thickBot="1">
      <c r="B1" s="2" t="s">
        <v>8</v>
      </c>
      <c r="C1" s="2" t="s">
        <v>9</v>
      </c>
      <c r="H1" s="9"/>
      <c r="I1" s="190" t="s">
        <v>10</v>
      </c>
      <c r="J1" s="191"/>
      <c r="K1" s="191"/>
      <c r="L1" s="191"/>
      <c r="M1" s="191"/>
      <c r="N1" s="191"/>
      <c r="O1" s="192"/>
    </row>
    <row r="2" spans="1:21" ht="60" hidden="1" customHeight="1" outlineLevel="1" thickTop="1" thickBot="1">
      <c r="A2" s="1" t="s">
        <v>11</v>
      </c>
      <c r="B2" s="60">
        <v>4</v>
      </c>
      <c r="C2" s="60" t="str">
        <f>IF('Capped Rates'!B2=1, "Fixed Price", IF('Capped Rates'!B2=2,"Time and materials - capped",IF('Capped Rates'!B2=3,"Risk/reward - outcome based", IF('Capped Rates'!B2=4, "Time and  materials - uncapped"))))</f>
        <v>Time and  materials - uncapped</v>
      </c>
      <c r="D2" s="3"/>
      <c r="E2" s="14">
        <v>44651</v>
      </c>
      <c r="H2" s="10"/>
      <c r="I2" s="4" t="s">
        <v>12</v>
      </c>
      <c r="J2" s="5" t="s">
        <v>13</v>
      </c>
      <c r="K2" s="5" t="s">
        <v>14</v>
      </c>
      <c r="L2" s="5" t="s">
        <v>15</v>
      </c>
      <c r="M2" s="5" t="s">
        <v>16</v>
      </c>
      <c r="N2" s="5" t="s">
        <v>17</v>
      </c>
      <c r="O2" s="5" t="s">
        <v>18</v>
      </c>
      <c r="R2" s="32" t="s">
        <v>96</v>
      </c>
      <c r="S2" s="32" t="s">
        <v>97</v>
      </c>
      <c r="T2" s="32" t="s">
        <v>98</v>
      </c>
      <c r="U2" s="32" t="s">
        <v>99</v>
      </c>
    </row>
    <row r="3" spans="1:21" ht="27" hidden="1" outlineLevel="1" thickTop="1" thickBot="1">
      <c r="A3" s="11" t="s">
        <v>19</v>
      </c>
      <c r="B3" s="2">
        <v>3</v>
      </c>
      <c r="C3" s="2" t="str">
        <f>IF('Capped Rates'!B3=1, "Fixed Price", IF('Capped Rates'!B3=2,"Time and materials - capped",IF('Capped Rates'!B3=3,"Risk/reward - outcome based", IF('Capped Rates'!B3=4, "Time and  materials - uncapped"))))</f>
        <v>Risk/reward - outcome based</v>
      </c>
      <c r="D3" s="3"/>
      <c r="H3" s="6" t="s">
        <v>20</v>
      </c>
      <c r="I3" s="15">
        <v>1080</v>
      </c>
      <c r="J3" s="15">
        <v>1360</v>
      </c>
      <c r="K3" s="15">
        <v>1500</v>
      </c>
      <c r="L3" s="15">
        <v>1650</v>
      </c>
      <c r="M3" s="15">
        <v>1890</v>
      </c>
      <c r="N3" s="15">
        <v>2070</v>
      </c>
      <c r="O3" s="15">
        <v>2410</v>
      </c>
      <c r="R3" s="33" t="s">
        <v>20</v>
      </c>
      <c r="S3" s="33" t="s">
        <v>20</v>
      </c>
      <c r="T3" s="33" t="s">
        <v>48</v>
      </c>
      <c r="U3" s="33" t="s">
        <v>48</v>
      </c>
    </row>
    <row r="4" spans="1:21" ht="15" hidden="1" outlineLevel="1" thickBot="1">
      <c r="A4" s="1" t="s">
        <v>0</v>
      </c>
      <c r="B4" s="2">
        <v>1</v>
      </c>
      <c r="C4" s="2" t="str">
        <f>IF(B4=1, "TRUE", "FALSE")</f>
        <v>TRUE</v>
      </c>
      <c r="D4" s="3"/>
      <c r="H4" s="8" t="s">
        <v>22</v>
      </c>
      <c r="I4" s="16">
        <v>1085</v>
      </c>
      <c r="J4" s="16">
        <v>1340</v>
      </c>
      <c r="K4" s="16">
        <v>1750</v>
      </c>
      <c r="L4" s="16">
        <v>2100</v>
      </c>
      <c r="M4" s="16">
        <v>2600</v>
      </c>
      <c r="N4" s="16">
        <v>3000</v>
      </c>
      <c r="O4" s="16">
        <v>3600</v>
      </c>
      <c r="R4" s="34" t="s">
        <v>89</v>
      </c>
      <c r="S4" s="34" t="s">
        <v>89</v>
      </c>
      <c r="T4" s="35"/>
      <c r="U4" s="34"/>
    </row>
    <row r="5" spans="1:21" ht="26.5" hidden="1" outlineLevel="1" thickBot="1">
      <c r="D5" s="3"/>
      <c r="H5" s="8" t="s">
        <v>20</v>
      </c>
      <c r="I5" s="16">
        <v>1080</v>
      </c>
      <c r="J5" s="16">
        <v>1360</v>
      </c>
      <c r="K5" s="16">
        <v>1500</v>
      </c>
      <c r="L5" s="16">
        <v>1650</v>
      </c>
      <c r="M5" s="16">
        <v>1890</v>
      </c>
      <c r="N5" s="16">
        <v>2070</v>
      </c>
      <c r="O5" s="16">
        <v>2410</v>
      </c>
      <c r="R5" s="36" t="s">
        <v>22</v>
      </c>
      <c r="S5" s="36" t="s">
        <v>21</v>
      </c>
      <c r="T5" s="33"/>
      <c r="U5" s="36"/>
    </row>
    <row r="6" spans="1:21" ht="15" hidden="1" outlineLevel="1" thickBot="1">
      <c r="D6" s="3"/>
      <c r="H6" s="7" t="s">
        <v>89</v>
      </c>
      <c r="I6" s="15">
        <v>1100</v>
      </c>
      <c r="J6" s="15">
        <v>1300</v>
      </c>
      <c r="K6" s="15">
        <v>1500</v>
      </c>
      <c r="L6" s="15">
        <v>1690</v>
      </c>
      <c r="M6" s="15">
        <v>1890</v>
      </c>
      <c r="N6" s="15">
        <v>2090</v>
      </c>
      <c r="O6" s="15">
        <v>2430</v>
      </c>
      <c r="R6" s="34" t="s">
        <v>21</v>
      </c>
      <c r="S6" s="34" t="s">
        <v>115</v>
      </c>
      <c r="T6" s="35"/>
      <c r="U6" s="34"/>
    </row>
    <row r="7" spans="1:21" ht="15" hidden="1" outlineLevel="1" thickBot="1">
      <c r="D7" s="3"/>
      <c r="H7" s="7" t="s">
        <v>21</v>
      </c>
      <c r="I7" s="15">
        <v>1040</v>
      </c>
      <c r="J7" s="15">
        <v>1230</v>
      </c>
      <c r="K7" s="15">
        <v>1620</v>
      </c>
      <c r="L7" s="15">
        <v>1910</v>
      </c>
      <c r="M7" s="15">
        <v>2150</v>
      </c>
      <c r="N7" s="15">
        <v>2430</v>
      </c>
      <c r="O7" s="15">
        <v>2920</v>
      </c>
      <c r="R7" s="36" t="s">
        <v>115</v>
      </c>
      <c r="S7" s="36"/>
      <c r="T7" s="37"/>
      <c r="U7" s="36"/>
    </row>
    <row r="8" spans="1:21" ht="15" hidden="1" outlineLevel="1" thickBot="1">
      <c r="D8" s="3"/>
      <c r="H8" s="8" t="s">
        <v>115</v>
      </c>
      <c r="I8" s="16">
        <v>760</v>
      </c>
      <c r="J8" s="16">
        <v>870</v>
      </c>
      <c r="K8" s="16">
        <v>1270</v>
      </c>
      <c r="L8" s="16">
        <v>1610</v>
      </c>
      <c r="M8" s="16">
        <v>1880</v>
      </c>
      <c r="N8" s="16">
        <v>2120</v>
      </c>
      <c r="O8" s="16">
        <v>2300</v>
      </c>
    </row>
    <row r="9" spans="1:21" ht="15" hidden="1" outlineLevel="1" thickBot="1">
      <c r="D9" s="3"/>
      <c r="H9" s="8" t="s">
        <v>89</v>
      </c>
      <c r="I9" s="15">
        <v>1100</v>
      </c>
      <c r="J9" s="15">
        <v>1300</v>
      </c>
      <c r="K9" s="15">
        <v>1500</v>
      </c>
      <c r="L9" s="15">
        <v>1690</v>
      </c>
      <c r="M9" s="15">
        <v>1890</v>
      </c>
      <c r="N9" s="15">
        <v>2090</v>
      </c>
      <c r="O9" s="15">
        <v>2430</v>
      </c>
    </row>
    <row r="10" spans="1:21" ht="15" hidden="1" outlineLevel="1" thickBot="1">
      <c r="D10" s="3"/>
      <c r="H10" s="8" t="s">
        <v>48</v>
      </c>
      <c r="I10" s="16">
        <v>1190</v>
      </c>
      <c r="J10" s="16">
        <v>1320</v>
      </c>
      <c r="K10" s="16">
        <v>1520</v>
      </c>
      <c r="L10" s="16">
        <v>1840</v>
      </c>
      <c r="M10" s="16">
        <v>2080</v>
      </c>
      <c r="N10" s="16">
        <v>2290</v>
      </c>
      <c r="O10" s="16">
        <v>2520</v>
      </c>
    </row>
    <row r="11" spans="1:21" ht="15" hidden="1" outlineLevel="1" thickBot="1">
      <c r="D11" s="3"/>
      <c r="H11" s="7"/>
      <c r="I11" s="15"/>
      <c r="J11" s="15"/>
      <c r="K11" s="15"/>
      <c r="L11" s="15"/>
      <c r="M11" s="15"/>
      <c r="N11" s="15"/>
      <c r="O11" s="15"/>
    </row>
    <row r="12" spans="1:21" ht="15" hidden="1" outlineLevel="1" thickBot="1">
      <c r="D12" s="3"/>
      <c r="H12" s="8"/>
      <c r="I12" s="16"/>
      <c r="J12" s="16"/>
      <c r="K12" s="16"/>
      <c r="L12" s="16"/>
      <c r="M12" s="16"/>
      <c r="N12" s="16"/>
      <c r="O12" s="16"/>
      <c r="R12" s="2" t="s">
        <v>88</v>
      </c>
      <c r="S12" s="2" t="s">
        <v>100</v>
      </c>
    </row>
    <row r="13" spans="1:21" ht="15" hidden="1" outlineLevel="1" thickBot="1">
      <c r="D13" s="3"/>
      <c r="H13" s="7"/>
      <c r="I13" s="15"/>
      <c r="J13" s="15"/>
      <c r="K13" s="15"/>
      <c r="L13" s="15"/>
      <c r="M13" s="15"/>
      <c r="N13" s="15"/>
      <c r="O13" s="15"/>
      <c r="R13" s="86" t="s">
        <v>101</v>
      </c>
      <c r="S13" s="86" t="s">
        <v>98</v>
      </c>
    </row>
    <row r="14" spans="1:21" ht="15" hidden="1" outlineLevel="1" thickBot="1">
      <c r="D14" s="3"/>
      <c r="H14" s="7"/>
      <c r="I14" s="15"/>
      <c r="J14" s="15"/>
      <c r="K14" s="15"/>
      <c r="L14" s="15"/>
      <c r="M14" s="15"/>
      <c r="N14" s="15"/>
      <c r="O14" s="15"/>
      <c r="R14" s="2" t="s">
        <v>97</v>
      </c>
      <c r="S14" s="86" t="s">
        <v>99</v>
      </c>
    </row>
    <row r="15" spans="1:21" ht="15" hidden="1" outlineLevel="1" thickBot="1">
      <c r="D15" s="3"/>
      <c r="H15" s="7"/>
      <c r="I15" s="15"/>
      <c r="J15" s="15"/>
      <c r="K15" s="15"/>
      <c r="L15" s="15"/>
      <c r="M15" s="15"/>
      <c r="N15" s="15"/>
      <c r="O15" s="15"/>
    </row>
    <row r="16" spans="1:21" ht="15" hidden="1" outlineLevel="1" thickBot="1">
      <c r="D16" s="3"/>
      <c r="H16" s="7"/>
      <c r="I16" s="15"/>
      <c r="J16" s="15"/>
      <c r="K16" s="15"/>
      <c r="L16" s="15"/>
      <c r="M16" s="15"/>
      <c r="N16" s="15"/>
      <c r="O16" s="15"/>
      <c r="S16" s="86"/>
    </row>
    <row r="17" spans="4:19" ht="15" hidden="1" outlineLevel="1" thickBot="1">
      <c r="D17" s="3"/>
      <c r="H17" s="7"/>
      <c r="I17" s="15"/>
      <c r="J17" s="15"/>
      <c r="K17" s="15"/>
      <c r="L17" s="15"/>
      <c r="M17" s="15"/>
      <c r="N17" s="15"/>
      <c r="O17" s="15"/>
      <c r="S17" s="86"/>
    </row>
    <row r="18" spans="4:19" ht="15" hidden="1" outlineLevel="1" thickBot="1">
      <c r="D18" s="3"/>
      <c r="H18" s="7"/>
      <c r="I18" s="15"/>
      <c r="J18" s="15"/>
      <c r="K18" s="15"/>
      <c r="L18" s="15"/>
      <c r="M18" s="15"/>
      <c r="N18" s="15"/>
      <c r="O18" s="15"/>
      <c r="S18" s="86"/>
    </row>
    <row r="19" spans="4:19" ht="15" hidden="1" outlineLevel="1" thickBot="1">
      <c r="D19" s="3"/>
      <c r="H19" s="7"/>
      <c r="I19" s="15"/>
      <c r="J19" s="15"/>
      <c r="K19" s="15"/>
      <c r="L19" s="15"/>
      <c r="M19" s="15"/>
      <c r="N19" s="15"/>
      <c r="O19" s="15"/>
      <c r="S19" s="86"/>
    </row>
    <row r="20" spans="4:19" ht="15" hidden="1" outlineLevel="1" thickBot="1">
      <c r="D20" s="3"/>
      <c r="H20" s="7"/>
      <c r="I20" s="15"/>
      <c r="J20" s="15"/>
      <c r="K20" s="15"/>
      <c r="L20" s="15"/>
      <c r="M20" s="15"/>
      <c r="N20" s="15"/>
      <c r="O20" s="15"/>
    </row>
    <row r="21" spans="4:19" ht="15" hidden="1" outlineLevel="1" thickBot="1">
      <c r="D21" s="3"/>
      <c r="H21" s="7"/>
      <c r="I21" s="15"/>
      <c r="J21" s="15"/>
      <c r="K21" s="15"/>
      <c r="L21" s="15"/>
      <c r="M21" s="15"/>
      <c r="N21" s="15"/>
      <c r="O21" s="15"/>
    </row>
    <row r="22" spans="4:19" ht="15" hidden="1" outlineLevel="1" thickBot="1">
      <c r="D22" s="3"/>
      <c r="H22" s="7"/>
      <c r="I22" s="15"/>
      <c r="J22" s="15"/>
      <c r="K22" s="15"/>
      <c r="L22" s="15"/>
      <c r="M22" s="15"/>
      <c r="N22" s="15"/>
      <c r="O22" s="15"/>
    </row>
    <row r="23" spans="4:19" ht="15" hidden="1" outlineLevel="1" thickBot="1">
      <c r="D23" s="3"/>
      <c r="H23" s="7"/>
      <c r="I23" s="15"/>
      <c r="J23" s="15"/>
      <c r="K23" s="15"/>
      <c r="L23" s="15"/>
      <c r="M23" s="15"/>
      <c r="N23" s="15"/>
      <c r="O23" s="15"/>
    </row>
    <row r="24" spans="4:19" ht="15" hidden="1" outlineLevel="1" thickBot="1">
      <c r="D24" s="3"/>
      <c r="H24" s="7"/>
      <c r="I24" s="15"/>
      <c r="J24" s="15"/>
      <c r="K24" s="15"/>
      <c r="L24" s="15"/>
      <c r="M24" s="15"/>
      <c r="N24" s="15"/>
      <c r="O24" s="15"/>
    </row>
    <row r="25" spans="4:19" ht="15" hidden="1" outlineLevel="1" thickBot="1">
      <c r="D25" s="3"/>
      <c r="H25" s="7"/>
      <c r="I25" s="15"/>
      <c r="J25" s="15"/>
      <c r="K25" s="15"/>
      <c r="L25" s="15"/>
      <c r="M25" s="15"/>
      <c r="N25" s="15"/>
      <c r="O25" s="15"/>
    </row>
    <row r="26" spans="4:19" ht="15" hidden="1" outlineLevel="1" thickBot="1">
      <c r="D26" s="3"/>
      <c r="H26" s="7"/>
      <c r="I26" s="15"/>
      <c r="J26" s="15"/>
      <c r="K26" s="15"/>
      <c r="L26" s="15"/>
      <c r="M26" s="15"/>
      <c r="N26" s="15"/>
      <c r="O26" s="15"/>
    </row>
    <row r="27" spans="4:19" ht="15" hidden="1" outlineLevel="1" thickBot="1">
      <c r="D27" s="3"/>
      <c r="H27" s="7"/>
      <c r="I27" s="15"/>
      <c r="J27" s="15"/>
      <c r="K27" s="15"/>
      <c r="L27" s="15"/>
      <c r="M27" s="15"/>
      <c r="N27" s="15"/>
      <c r="O27" s="15"/>
    </row>
    <row r="28" spans="4:19" ht="15" hidden="1" outlineLevel="1" thickBot="1">
      <c r="D28" s="3"/>
      <c r="H28" s="7"/>
      <c r="I28" s="15"/>
      <c r="J28" s="15"/>
      <c r="K28" s="15"/>
      <c r="L28" s="15"/>
      <c r="M28" s="15"/>
      <c r="N28" s="15"/>
      <c r="O28" s="15"/>
    </row>
    <row r="29" spans="4:19" ht="15" hidden="1" outlineLevel="1" thickBot="1">
      <c r="D29" s="3"/>
      <c r="H29" s="7"/>
      <c r="I29" s="15"/>
      <c r="J29" s="15"/>
      <c r="K29" s="15"/>
      <c r="L29" s="15"/>
      <c r="M29" s="15"/>
      <c r="N29" s="15"/>
      <c r="O29" s="15"/>
    </row>
    <row r="30" spans="4:19" ht="15" hidden="1" outlineLevel="1" thickBot="1">
      <c r="D30" s="3"/>
      <c r="H30" s="7"/>
      <c r="I30" s="15"/>
      <c r="J30" s="15"/>
      <c r="K30" s="15"/>
      <c r="L30" s="15"/>
      <c r="M30" s="15"/>
      <c r="N30" s="15"/>
      <c r="O30" s="15"/>
    </row>
    <row r="31" spans="4:19" ht="15" hidden="1" outlineLevel="1" thickBot="1">
      <c r="D31" s="3"/>
      <c r="H31" s="7"/>
      <c r="I31" s="15"/>
      <c r="J31" s="15"/>
      <c r="K31" s="15"/>
      <c r="L31" s="15"/>
      <c r="M31" s="15"/>
      <c r="N31" s="15"/>
      <c r="O31" s="15"/>
    </row>
    <row r="32" spans="4:19" ht="15" hidden="1" outlineLevel="1" thickBot="1">
      <c r="D32" s="3"/>
      <c r="H32" s="7"/>
      <c r="I32" s="15"/>
      <c r="J32" s="15"/>
      <c r="K32" s="15"/>
      <c r="L32" s="15"/>
      <c r="M32" s="15"/>
      <c r="N32" s="15"/>
      <c r="O32" s="15"/>
    </row>
    <row r="33" spans="4:15" ht="15" hidden="1" outlineLevel="1" thickBot="1">
      <c r="D33" s="3"/>
      <c r="H33" s="7"/>
      <c r="I33" s="15"/>
      <c r="J33" s="15"/>
      <c r="K33" s="15"/>
      <c r="L33" s="15"/>
      <c r="M33" s="15"/>
      <c r="N33" s="15"/>
      <c r="O33" s="15"/>
    </row>
    <row r="34" spans="4:15" ht="15" collapsed="1" thickBot="1">
      <c r="D34" s="3"/>
      <c r="H34" s="7"/>
      <c r="I34" s="15"/>
      <c r="J34" s="15"/>
      <c r="K34" s="15"/>
      <c r="L34" s="15"/>
      <c r="M34" s="15"/>
      <c r="N34" s="15"/>
      <c r="O34" s="15"/>
    </row>
    <row r="35" spans="4:15" ht="15" thickBot="1">
      <c r="D35" s="3"/>
      <c r="H35" s="7"/>
      <c r="I35" s="15"/>
      <c r="J35" s="15"/>
      <c r="K35" s="15"/>
      <c r="L35" s="15"/>
      <c r="M35" s="15"/>
      <c r="N35" s="15"/>
      <c r="O35" s="15"/>
    </row>
    <row r="36" spans="4:15" ht="15" thickBot="1">
      <c r="D36" s="3"/>
      <c r="H36" s="7"/>
      <c r="I36" s="15"/>
      <c r="J36" s="15"/>
      <c r="K36" s="15"/>
      <c r="L36" s="15"/>
      <c r="M36" s="15"/>
      <c r="N36" s="15"/>
      <c r="O36" s="15"/>
    </row>
    <row r="37" spans="4:15" ht="15" thickBot="1">
      <c r="D37" s="3"/>
      <c r="H37" s="7"/>
      <c r="I37" s="15"/>
      <c r="J37" s="15"/>
      <c r="K37" s="15"/>
      <c r="L37" s="15"/>
      <c r="M37" s="15"/>
      <c r="N37" s="15"/>
      <c r="O37" s="15"/>
    </row>
    <row r="38" spans="4:15" ht="15" thickBot="1">
      <c r="D38" s="3"/>
      <c r="H38" s="7"/>
      <c r="I38" s="15"/>
      <c r="J38" s="15"/>
      <c r="K38" s="15"/>
      <c r="L38" s="15"/>
      <c r="M38" s="15"/>
      <c r="N38" s="15"/>
      <c r="O38" s="15"/>
    </row>
    <row r="39" spans="4:15" ht="15" thickBot="1">
      <c r="D39" s="3"/>
      <c r="H39" s="7"/>
      <c r="I39" s="15"/>
      <c r="J39" s="15"/>
      <c r="K39" s="15"/>
      <c r="L39" s="15"/>
      <c r="M39" s="15"/>
      <c r="N39" s="15"/>
      <c r="O39" s="15"/>
    </row>
    <row r="40" spans="4:15" ht="15" thickBot="1">
      <c r="D40" s="3"/>
      <c r="H40" s="7"/>
      <c r="I40" s="15"/>
      <c r="J40" s="15"/>
      <c r="K40" s="15"/>
      <c r="L40" s="15"/>
      <c r="M40" s="15"/>
      <c r="N40" s="15"/>
      <c r="O40" s="15"/>
    </row>
    <row r="41" spans="4:15" ht="15" thickBot="1">
      <c r="D41" s="3"/>
      <c r="H41" s="7"/>
      <c r="I41" s="15"/>
      <c r="J41" s="15"/>
      <c r="K41" s="15"/>
      <c r="L41" s="15"/>
      <c r="M41" s="15"/>
      <c r="N41" s="15"/>
      <c r="O41" s="15"/>
    </row>
    <row r="42" spans="4:15" ht="15" thickBot="1">
      <c r="D42" s="3"/>
      <c r="H42" s="7"/>
      <c r="I42" s="15"/>
      <c r="J42" s="15"/>
      <c r="K42" s="15"/>
      <c r="L42" s="15"/>
      <c r="M42" s="15"/>
      <c r="N42" s="15"/>
      <c r="O42" s="15"/>
    </row>
    <row r="43" spans="4:15" ht="15" thickBot="1">
      <c r="D43" s="3"/>
      <c r="H43" s="7"/>
      <c r="I43" s="15"/>
      <c r="J43" s="15"/>
      <c r="K43" s="15"/>
      <c r="L43" s="15"/>
      <c r="M43" s="15"/>
      <c r="N43" s="15"/>
      <c r="O43" s="15"/>
    </row>
    <row r="44" spans="4:15" ht="15" thickBot="1">
      <c r="D44" s="3"/>
      <c r="H44" s="7"/>
      <c r="I44" s="15"/>
      <c r="J44" s="15"/>
      <c r="K44" s="15"/>
      <c r="L44" s="15"/>
      <c r="M44" s="15"/>
      <c r="N44" s="15"/>
      <c r="O44" s="15"/>
    </row>
    <row r="45" spans="4:15" ht="15" thickBot="1">
      <c r="D45" s="3"/>
      <c r="H45" s="7"/>
      <c r="I45" s="15"/>
      <c r="J45" s="15"/>
      <c r="K45" s="15"/>
      <c r="L45" s="15"/>
      <c r="M45" s="15"/>
      <c r="N45" s="15"/>
      <c r="O45" s="15"/>
    </row>
    <row r="46" spans="4:15" ht="15" thickBot="1">
      <c r="D46" s="3"/>
      <c r="H46" s="7"/>
      <c r="I46" s="15"/>
      <c r="J46" s="15"/>
      <c r="K46" s="15"/>
      <c r="L46" s="15"/>
      <c r="M46" s="15"/>
      <c r="N46" s="15"/>
      <c r="O46" s="15"/>
    </row>
    <row r="47" spans="4:15" ht="15" thickBot="1">
      <c r="D47" s="3"/>
      <c r="H47" s="7"/>
      <c r="I47" s="15"/>
      <c r="J47" s="15"/>
      <c r="K47" s="15"/>
      <c r="L47" s="15"/>
      <c r="M47" s="15"/>
      <c r="N47" s="15"/>
      <c r="O47" s="15"/>
    </row>
    <row r="48" spans="4:15" ht="15" thickBot="1">
      <c r="D48" s="3"/>
      <c r="H48" s="7"/>
      <c r="I48" s="15"/>
      <c r="J48" s="15"/>
      <c r="K48" s="15"/>
      <c r="L48" s="15"/>
      <c r="M48" s="15"/>
      <c r="N48" s="15"/>
      <c r="O48" s="15"/>
    </row>
    <row r="49" spans="4:15" ht="15" thickBot="1">
      <c r="D49" s="3"/>
      <c r="H49" s="7"/>
      <c r="I49" s="15"/>
      <c r="J49" s="15"/>
      <c r="K49" s="15"/>
      <c r="L49" s="15"/>
      <c r="M49" s="15"/>
      <c r="N49" s="15"/>
      <c r="O49" s="15"/>
    </row>
    <row r="50" spans="4:15" ht="15" thickBot="1">
      <c r="D50" s="3"/>
      <c r="H50" s="7"/>
      <c r="I50" s="15"/>
      <c r="J50" s="15"/>
      <c r="K50" s="15"/>
      <c r="L50" s="15"/>
      <c r="M50" s="15"/>
      <c r="N50" s="15"/>
      <c r="O50" s="15"/>
    </row>
    <row r="51" spans="4:15" ht="15" thickBot="1">
      <c r="D51" s="3"/>
      <c r="H51" s="7"/>
      <c r="I51" s="15"/>
      <c r="J51" s="15"/>
      <c r="K51" s="15"/>
      <c r="L51" s="15"/>
      <c r="M51" s="15"/>
      <c r="N51" s="15"/>
      <c r="O51" s="15"/>
    </row>
    <row r="52" spans="4:15" ht="15" thickBot="1">
      <c r="D52" s="3"/>
      <c r="H52" s="7"/>
      <c r="I52" s="15"/>
      <c r="J52" s="15"/>
      <c r="K52" s="15"/>
      <c r="L52" s="15"/>
      <c r="M52" s="15"/>
      <c r="N52" s="15"/>
      <c r="O52" s="15"/>
    </row>
    <row r="53" spans="4:15" ht="15" thickBot="1">
      <c r="D53" s="3"/>
      <c r="H53" s="7"/>
      <c r="I53" s="15"/>
      <c r="J53" s="15"/>
      <c r="K53" s="15"/>
      <c r="L53" s="15"/>
      <c r="M53" s="15"/>
      <c r="N53" s="15"/>
      <c r="O53" s="15"/>
    </row>
    <row r="54" spans="4:15">
      <c r="D54" s="3"/>
    </row>
    <row r="55" spans="4:15">
      <c r="D55" s="3"/>
    </row>
    <row r="56" spans="4:15">
      <c r="D56" s="3"/>
    </row>
    <row r="57" spans="4:15">
      <c r="D57" s="3"/>
    </row>
    <row r="58" spans="4:15">
      <c r="D58" s="3"/>
    </row>
    <row r="59" spans="4:15">
      <c r="D59" s="3"/>
    </row>
    <row r="60" spans="4:15">
      <c r="D60" s="3"/>
    </row>
    <row r="61" spans="4:15">
      <c r="D61" s="3"/>
    </row>
    <row r="62" spans="4:15">
      <c r="D62" s="3"/>
    </row>
    <row r="63" spans="4:15">
      <c r="D63" s="3"/>
    </row>
    <row r="64" spans="4:15">
      <c r="D64" s="3"/>
    </row>
    <row r="65" spans="4:4">
      <c r="D65" s="3"/>
    </row>
    <row r="66" spans="4:4">
      <c r="D66" s="3"/>
    </row>
    <row r="67" spans="4:4">
      <c r="D67" s="3"/>
    </row>
    <row r="68" spans="4:4">
      <c r="D68" s="3"/>
    </row>
    <row r="69" spans="4:4">
      <c r="D69" s="3"/>
    </row>
    <row r="70" spans="4:4">
      <c r="D70" s="3"/>
    </row>
    <row r="71" spans="4:4">
      <c r="D71" s="3"/>
    </row>
    <row r="72" spans="4:4">
      <c r="D72" s="3"/>
    </row>
    <row r="73" spans="4:4">
      <c r="D73" s="3"/>
    </row>
    <row r="74" spans="4:4">
      <c r="D74" s="3"/>
    </row>
    <row r="75" spans="4:4">
      <c r="D75" s="3"/>
    </row>
    <row r="76" spans="4:4">
      <c r="D76" s="3"/>
    </row>
    <row r="77" spans="4:4">
      <c r="D77" s="3"/>
    </row>
    <row r="78" spans="4:4">
      <c r="D78" s="3"/>
    </row>
    <row r="79" spans="4:4">
      <c r="D79" s="3"/>
    </row>
    <row r="80" spans="4:4">
      <c r="D80" s="3"/>
    </row>
    <row r="81" spans="4:4">
      <c r="D81" s="3"/>
    </row>
    <row r="82" spans="4:4">
      <c r="D82" s="3"/>
    </row>
    <row r="83" spans="4:4">
      <c r="D83" s="3"/>
    </row>
    <row r="84" spans="4:4">
      <c r="D84" s="3"/>
    </row>
    <row r="85" spans="4:4">
      <c r="D85" s="3"/>
    </row>
    <row r="86" spans="4:4">
      <c r="D86" s="3"/>
    </row>
    <row r="87" spans="4:4">
      <c r="D87" s="3"/>
    </row>
    <row r="88" spans="4:4">
      <c r="D88" s="3"/>
    </row>
    <row r="89" spans="4:4">
      <c r="D89" s="3"/>
    </row>
    <row r="90" spans="4:4">
      <c r="D90" s="3"/>
    </row>
    <row r="91" spans="4:4">
      <c r="D91" s="3"/>
    </row>
    <row r="92" spans="4:4">
      <c r="D92" s="3"/>
    </row>
  </sheetData>
  <sheetProtection algorithmName="SHA-512" hashValue="09CUEOKLfqcVvEI0EZzryF4kJZtjqshEsU92zN9E/Alr+LJPmSn6fOozZcnPe7CAmBaJ03qrZFGYC2DikmnjzQ==" saltValue="4OXi7o4l4vRmdsjXHPo7Ew==" spinCount="100000" sheet="1" objects="1" scenarios="1"/>
  <mergeCells count="1">
    <mergeCell ref="I1:O1"/>
  </mergeCells>
  <phoneticPr fontId="38" type="noConversion"/>
  <pageMargins left="0.7" right="0.7" top="0.75" bottom="0.75" header="0.3" footer="0.3"/>
  <pageSetup paperSize="9" orientation="portrait" horizontalDpi="300" verticalDpi="300"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C3B77-467A-4606-AB70-4BE7C0B33A78}">
  <sheetPr codeName="Sheet14"/>
  <dimension ref="A1:H86"/>
  <sheetViews>
    <sheetView showGridLines="0" topLeftCell="A2" zoomScale="50" zoomScaleNormal="50" workbookViewId="0">
      <selection activeCell="C6" sqref="C6"/>
    </sheetView>
  </sheetViews>
  <sheetFormatPr defaultColWidth="0" defaultRowHeight="0" customHeight="1" zeroHeight="1"/>
  <cols>
    <col min="1" max="1" width="2.81640625" style="87" customWidth="1"/>
    <col min="2" max="2" width="0.81640625" style="87" customWidth="1"/>
    <col min="3" max="4" width="35.7265625" style="87" customWidth="1"/>
    <col min="5" max="5" width="94.453125" style="87" customWidth="1"/>
    <col min="6" max="6" width="94.90625" style="87" customWidth="1"/>
    <col min="7" max="7" width="7.1796875" style="87" customWidth="1"/>
    <col min="8" max="8" width="0" style="87" hidden="1" customWidth="1"/>
    <col min="9" max="16384" width="8.81640625" style="87" hidden="1"/>
  </cols>
  <sheetData>
    <row r="1" spans="2:7" ht="14.5" hidden="1"/>
    <row r="2" spans="2:7" s="88" customFormat="1" ht="106.4" customHeight="1">
      <c r="B2" s="17"/>
      <c r="C2" s="18"/>
      <c r="D2" s="18"/>
      <c r="E2" s="40"/>
    </row>
    <row r="3" spans="2:7" ht="19" customHeight="1" thickBot="1">
      <c r="C3" s="206" t="s">
        <v>144</v>
      </c>
      <c r="D3" s="206"/>
      <c r="E3" s="206"/>
      <c r="F3" s="206"/>
      <c r="G3" s="76"/>
    </row>
    <row r="4" spans="2:7" ht="15" hidden="1" thickBot="1">
      <c r="C4" s="89"/>
      <c r="D4" s="89"/>
      <c r="E4" s="89"/>
    </row>
    <row r="5" spans="2:7" ht="24" thickBot="1">
      <c r="C5" s="102" t="s">
        <v>34</v>
      </c>
      <c r="D5" s="207" t="s">
        <v>7</v>
      </c>
      <c r="E5" s="208"/>
      <c r="F5" s="102" t="s">
        <v>68</v>
      </c>
    </row>
    <row r="6" spans="2:7" s="57" customFormat="1" ht="95" customHeight="1" thickBot="1">
      <c r="C6" s="104" t="s">
        <v>23</v>
      </c>
      <c r="D6" s="209" t="s">
        <v>24</v>
      </c>
      <c r="E6" s="210"/>
      <c r="F6" s="103" t="s">
        <v>25</v>
      </c>
    </row>
    <row r="7" spans="2:7" s="57" customFormat="1" ht="95" customHeight="1" thickBot="1">
      <c r="C7" s="104" t="s">
        <v>13</v>
      </c>
      <c r="D7" s="209" t="s">
        <v>26</v>
      </c>
      <c r="E7" s="210"/>
      <c r="F7" s="103" t="s">
        <v>50</v>
      </c>
    </row>
    <row r="8" spans="2:7" s="57" customFormat="1" ht="95" customHeight="1" thickBot="1">
      <c r="C8" s="104" t="s">
        <v>14</v>
      </c>
      <c r="D8" s="209" t="s">
        <v>81</v>
      </c>
      <c r="E8" s="210"/>
      <c r="F8" s="103" t="s">
        <v>51</v>
      </c>
    </row>
    <row r="9" spans="2:7" s="57" customFormat="1" ht="95" customHeight="1" thickBot="1">
      <c r="C9" s="104" t="s">
        <v>15</v>
      </c>
      <c r="D9" s="211" t="s">
        <v>27</v>
      </c>
      <c r="E9" s="212"/>
      <c r="F9" s="103" t="s">
        <v>28</v>
      </c>
    </row>
    <row r="10" spans="2:7" s="57" customFormat="1" ht="95" customHeight="1" thickBot="1">
      <c r="C10" s="108" t="s">
        <v>16</v>
      </c>
      <c r="D10" s="211" t="s">
        <v>29</v>
      </c>
      <c r="E10" s="212"/>
      <c r="F10" s="103" t="s">
        <v>30</v>
      </c>
    </row>
    <row r="11" spans="2:7" s="57" customFormat="1" ht="65" customHeight="1">
      <c r="C11" s="109" t="s">
        <v>17</v>
      </c>
      <c r="D11" s="213" t="s">
        <v>82</v>
      </c>
      <c r="E11" s="214"/>
      <c r="F11" s="195" t="s">
        <v>31</v>
      </c>
    </row>
    <row r="12" spans="2:7" s="57" customFormat="1" ht="65" customHeight="1" thickBot="1">
      <c r="C12" s="110"/>
      <c r="D12" s="215" t="s">
        <v>32</v>
      </c>
      <c r="E12" s="216"/>
      <c r="F12" s="196"/>
    </row>
    <row r="13" spans="2:7" s="90" customFormat="1" ht="95" customHeight="1" thickBot="1">
      <c r="C13" s="104" t="s">
        <v>18</v>
      </c>
      <c r="D13" s="211" t="s">
        <v>33</v>
      </c>
      <c r="E13" s="212"/>
      <c r="F13" s="103" t="s">
        <v>31</v>
      </c>
    </row>
    <row r="14" spans="2:7" ht="21">
      <c r="C14" s="91"/>
      <c r="D14" s="91"/>
      <c r="E14" s="92"/>
      <c r="F14" s="93"/>
    </row>
    <row r="15" spans="2:7" ht="21.5" customHeight="1" thickBot="1">
      <c r="C15" s="206" t="s">
        <v>143</v>
      </c>
      <c r="D15" s="206"/>
      <c r="E15" s="206"/>
      <c r="F15" s="206"/>
      <c r="G15" s="76"/>
    </row>
    <row r="16" spans="2:7" ht="21.5" hidden="1" thickBot="1">
      <c r="C16" s="91"/>
      <c r="D16" s="91"/>
      <c r="E16" s="92"/>
      <c r="F16" s="93"/>
    </row>
    <row r="17" spans="3:6" ht="76" customHeight="1" thickBot="1">
      <c r="C17" s="102" t="s">
        <v>83</v>
      </c>
      <c r="D17" s="112" t="s">
        <v>125</v>
      </c>
      <c r="E17" s="112" t="s">
        <v>84</v>
      </c>
      <c r="F17" s="102" t="s">
        <v>85</v>
      </c>
    </row>
    <row r="18" spans="3:6" ht="14.5" hidden="1" customHeight="1" thickBot="1">
      <c r="C18" s="94" t="s">
        <v>86</v>
      </c>
      <c r="D18" s="94"/>
      <c r="E18" s="95" t="s">
        <v>48</v>
      </c>
      <c r="F18" s="96" t="s">
        <v>87</v>
      </c>
    </row>
    <row r="19" spans="3:6" ht="14.5" hidden="1" customHeight="1" thickBot="1">
      <c r="C19" s="201" t="s">
        <v>88</v>
      </c>
      <c r="D19" s="105"/>
      <c r="E19" s="95" t="s">
        <v>20</v>
      </c>
      <c r="F19" s="96" t="s">
        <v>52</v>
      </c>
    </row>
    <row r="20" spans="3:6" ht="14.5" hidden="1" customHeight="1" thickBot="1">
      <c r="C20" s="202"/>
      <c r="D20" s="106"/>
      <c r="E20" s="95" t="s">
        <v>89</v>
      </c>
      <c r="F20" s="96" t="s">
        <v>90</v>
      </c>
    </row>
    <row r="21" spans="3:6" ht="14.5" hidden="1" customHeight="1" thickBot="1">
      <c r="C21" s="202"/>
      <c r="D21" s="106"/>
      <c r="E21" s="95" t="s">
        <v>91</v>
      </c>
      <c r="F21" s="96" t="s">
        <v>92</v>
      </c>
    </row>
    <row r="22" spans="3:6" ht="14.5" hidden="1" customHeight="1" thickBot="1">
      <c r="C22" s="202"/>
      <c r="D22" s="106"/>
      <c r="E22" s="95" t="s">
        <v>21</v>
      </c>
      <c r="F22" s="96" t="s">
        <v>93</v>
      </c>
    </row>
    <row r="23" spans="3:6" ht="14.5" hidden="1" customHeight="1" thickBot="1">
      <c r="C23" s="203"/>
      <c r="D23" s="107"/>
      <c r="E23" s="95" t="s">
        <v>94</v>
      </c>
      <c r="F23" s="96" t="s">
        <v>95</v>
      </c>
    </row>
    <row r="24" spans="3:6" ht="15" hidden="1" thickBot="1"/>
    <row r="25" spans="3:6" ht="95" customHeight="1" thickBot="1">
      <c r="C25" s="195" t="s">
        <v>86</v>
      </c>
      <c r="D25" s="103" t="s">
        <v>98</v>
      </c>
      <c r="E25" s="195" t="s">
        <v>48</v>
      </c>
      <c r="F25" s="193" t="s">
        <v>87</v>
      </c>
    </row>
    <row r="26" spans="3:6" ht="95" customHeight="1" thickBot="1">
      <c r="C26" s="196"/>
      <c r="D26" s="111" t="s">
        <v>99</v>
      </c>
      <c r="E26" s="196"/>
      <c r="F26" s="194"/>
    </row>
    <row r="27" spans="3:6" ht="145.5" customHeight="1" thickBot="1">
      <c r="C27" s="195" t="s">
        <v>88</v>
      </c>
      <c r="D27" s="195" t="s">
        <v>96</v>
      </c>
      <c r="E27" s="103" t="s">
        <v>20</v>
      </c>
      <c r="F27" s="104" t="s">
        <v>52</v>
      </c>
    </row>
    <row r="28" spans="3:6" ht="156.5" customHeight="1" thickBot="1">
      <c r="C28" s="197"/>
      <c r="D28" s="197"/>
      <c r="E28" s="103" t="s">
        <v>89</v>
      </c>
      <c r="F28" s="104" t="s">
        <v>90</v>
      </c>
    </row>
    <row r="29" spans="3:6" ht="216" customHeight="1" thickBot="1">
      <c r="C29" s="197"/>
      <c r="D29" s="197"/>
      <c r="E29" s="103" t="s">
        <v>22</v>
      </c>
      <c r="F29" s="104" t="s">
        <v>92</v>
      </c>
    </row>
    <row r="30" spans="3:6" ht="132" customHeight="1" thickBot="1">
      <c r="C30" s="197"/>
      <c r="D30" s="197"/>
      <c r="E30" s="103" t="s">
        <v>21</v>
      </c>
      <c r="F30" s="104" t="s">
        <v>93</v>
      </c>
    </row>
    <row r="31" spans="3:6" ht="117" customHeight="1" thickBot="1">
      <c r="C31" s="197"/>
      <c r="D31" s="197"/>
      <c r="E31" s="103" t="s">
        <v>115</v>
      </c>
      <c r="F31" s="104" t="s">
        <v>95</v>
      </c>
    </row>
    <row r="32" spans="3:6" ht="145.5" customHeight="1" thickBot="1">
      <c r="C32" s="204"/>
      <c r="D32" s="198" t="s">
        <v>97</v>
      </c>
      <c r="E32" s="113" t="s">
        <v>20</v>
      </c>
      <c r="F32" s="104" t="s">
        <v>52</v>
      </c>
    </row>
    <row r="33" spans="3:6" ht="149" customHeight="1" thickBot="1">
      <c r="C33" s="204"/>
      <c r="D33" s="199"/>
      <c r="E33" s="113" t="s">
        <v>89</v>
      </c>
      <c r="F33" s="104" t="s">
        <v>90</v>
      </c>
    </row>
    <row r="34" spans="3:6" ht="130.5" customHeight="1" thickBot="1">
      <c r="C34" s="204"/>
      <c r="D34" s="199"/>
      <c r="E34" s="113" t="s">
        <v>21</v>
      </c>
      <c r="F34" s="104" t="s">
        <v>93</v>
      </c>
    </row>
    <row r="35" spans="3:6" ht="119" customHeight="1" thickBot="1">
      <c r="C35" s="205"/>
      <c r="D35" s="200"/>
      <c r="E35" s="113" t="s">
        <v>115</v>
      </c>
      <c r="F35" s="104" t="s">
        <v>95</v>
      </c>
    </row>
    <row r="36" spans="3:6" ht="21" hidden="1">
      <c r="C36" s="91"/>
      <c r="D36" s="91"/>
      <c r="E36" s="92"/>
      <c r="F36" s="93"/>
    </row>
    <row r="37" spans="3:6" ht="21" hidden="1">
      <c r="C37" s="91"/>
      <c r="D37" s="91"/>
      <c r="E37" s="92"/>
      <c r="F37" s="93"/>
    </row>
    <row r="38" spans="3:6" ht="21" hidden="1">
      <c r="C38" s="91"/>
      <c r="D38" s="91"/>
      <c r="E38" s="92"/>
      <c r="F38" s="93"/>
    </row>
    <row r="39" spans="3:6" ht="21" hidden="1">
      <c r="C39" s="91"/>
      <c r="D39" s="91"/>
      <c r="E39" s="92"/>
      <c r="F39" s="93"/>
    </row>
    <row r="40" spans="3:6" ht="21" hidden="1">
      <c r="C40" s="91"/>
      <c r="D40" s="91"/>
      <c r="E40" s="92"/>
      <c r="F40" s="93"/>
    </row>
    <row r="41" spans="3:6" ht="21" hidden="1">
      <c r="C41" s="91"/>
      <c r="D41" s="91"/>
      <c r="E41" s="92"/>
      <c r="F41" s="93"/>
    </row>
    <row r="42" spans="3:6" ht="21" hidden="1">
      <c r="C42" s="91"/>
      <c r="D42" s="91"/>
      <c r="E42" s="92"/>
      <c r="F42" s="93"/>
    </row>
    <row r="43" spans="3:6" ht="21" hidden="1">
      <c r="C43" s="91"/>
      <c r="D43" s="91"/>
      <c r="E43" s="92"/>
      <c r="F43" s="93"/>
    </row>
    <row r="44" spans="3:6" ht="21" hidden="1">
      <c r="C44" s="91"/>
      <c r="D44" s="91"/>
      <c r="E44" s="92"/>
      <c r="F44" s="93"/>
    </row>
    <row r="45" spans="3:6" ht="21" hidden="1">
      <c r="C45" s="91"/>
      <c r="D45" s="91"/>
      <c r="E45" s="92"/>
      <c r="F45" s="93"/>
    </row>
    <row r="46" spans="3:6" ht="21" hidden="1">
      <c r="C46" s="91"/>
      <c r="D46" s="91"/>
      <c r="E46" s="92"/>
      <c r="F46" s="93"/>
    </row>
    <row r="47" spans="3:6" ht="21" hidden="1">
      <c r="C47" s="91"/>
      <c r="D47" s="91"/>
      <c r="E47" s="92"/>
      <c r="F47" s="93"/>
    </row>
    <row r="48" spans="3:6" ht="21" hidden="1">
      <c r="C48" s="91"/>
      <c r="D48" s="91"/>
      <c r="E48" s="92"/>
      <c r="F48" s="93"/>
    </row>
    <row r="49" spans="3:6" ht="21" hidden="1">
      <c r="C49" s="91"/>
      <c r="D49" s="91"/>
      <c r="E49" s="92"/>
      <c r="F49" s="93"/>
    </row>
    <row r="50" spans="3:6" ht="21" hidden="1">
      <c r="C50" s="91"/>
      <c r="D50" s="91"/>
      <c r="E50" s="92"/>
      <c r="F50" s="93"/>
    </row>
    <row r="51" spans="3:6" ht="21" hidden="1">
      <c r="C51" s="91"/>
      <c r="D51" s="91"/>
      <c r="E51" s="92"/>
      <c r="F51" s="93"/>
    </row>
    <row r="52" spans="3:6" ht="21" hidden="1">
      <c r="C52" s="91"/>
      <c r="D52" s="91"/>
      <c r="E52" s="92"/>
      <c r="F52" s="93"/>
    </row>
    <row r="53" spans="3:6" ht="21" hidden="1">
      <c r="C53" s="91"/>
      <c r="D53" s="91"/>
      <c r="E53" s="92"/>
      <c r="F53" s="93"/>
    </row>
    <row r="54" spans="3:6" ht="21" hidden="1">
      <c r="C54" s="91"/>
      <c r="D54" s="91"/>
      <c r="E54" s="92"/>
      <c r="F54" s="93"/>
    </row>
    <row r="55" spans="3:6" ht="21" hidden="1">
      <c r="C55" s="91"/>
      <c r="D55" s="91"/>
      <c r="E55" s="92"/>
      <c r="F55" s="93"/>
    </row>
    <row r="56" spans="3:6" ht="21" hidden="1">
      <c r="C56" s="91"/>
      <c r="D56" s="91"/>
      <c r="E56" s="92"/>
      <c r="F56" s="93"/>
    </row>
    <row r="57" spans="3:6" ht="21" hidden="1">
      <c r="C57" s="91"/>
      <c r="D57" s="91"/>
      <c r="E57" s="92"/>
      <c r="F57" s="93"/>
    </row>
    <row r="58" spans="3:6" ht="21" hidden="1">
      <c r="C58" s="91"/>
      <c r="D58" s="91"/>
      <c r="E58" s="92"/>
      <c r="F58" s="93"/>
    </row>
    <row r="59" spans="3:6" ht="21" hidden="1">
      <c r="C59" s="91"/>
      <c r="D59" s="91"/>
      <c r="E59" s="92"/>
      <c r="F59" s="93"/>
    </row>
    <row r="60" spans="3:6" ht="21" hidden="1">
      <c r="C60" s="91"/>
      <c r="D60" s="91"/>
      <c r="E60" s="92"/>
      <c r="F60" s="93"/>
    </row>
    <row r="61" spans="3:6" ht="21" hidden="1">
      <c r="C61" s="91"/>
      <c r="D61" s="91"/>
      <c r="E61" s="92"/>
      <c r="F61" s="93"/>
    </row>
    <row r="62" spans="3:6" ht="21" hidden="1">
      <c r="C62" s="91"/>
      <c r="D62" s="91"/>
      <c r="E62" s="92"/>
      <c r="F62" s="93"/>
    </row>
    <row r="63" spans="3:6" ht="21" hidden="1">
      <c r="C63" s="91"/>
      <c r="D63" s="91"/>
      <c r="E63" s="92"/>
      <c r="F63" s="93"/>
    </row>
    <row r="64" spans="3:6" ht="21" hidden="1">
      <c r="C64" s="91"/>
      <c r="D64" s="91"/>
      <c r="E64" s="92"/>
      <c r="F64" s="93"/>
    </row>
    <row r="65" spans="3:7" ht="21" hidden="1">
      <c r="C65" s="91"/>
      <c r="D65" s="91"/>
      <c r="E65" s="92"/>
      <c r="F65" s="93"/>
    </row>
    <row r="66" spans="3:7" ht="21" hidden="1">
      <c r="C66" s="91"/>
      <c r="D66" s="91"/>
      <c r="E66" s="92"/>
      <c r="F66" s="93"/>
    </row>
    <row r="67" spans="3:7" ht="21" hidden="1">
      <c r="C67" s="91"/>
      <c r="D67" s="91"/>
      <c r="E67" s="92"/>
      <c r="F67" s="93"/>
    </row>
    <row r="68" spans="3:7" ht="21" hidden="1">
      <c r="C68" s="91"/>
      <c r="D68" s="91"/>
      <c r="E68" s="92"/>
      <c r="F68" s="93"/>
    </row>
    <row r="69" spans="3:7" ht="21" hidden="1">
      <c r="C69" s="91"/>
      <c r="D69" s="91"/>
      <c r="E69" s="92"/>
      <c r="F69" s="93"/>
    </row>
    <row r="70" spans="3:7" ht="21" hidden="1">
      <c r="C70" s="91"/>
      <c r="D70" s="91"/>
      <c r="E70" s="92"/>
      <c r="F70" s="93"/>
    </row>
    <row r="71" spans="3:7" ht="21" hidden="1">
      <c r="C71" s="91"/>
      <c r="D71" s="91"/>
      <c r="E71" s="92"/>
      <c r="F71" s="93"/>
    </row>
    <row r="72" spans="3:7" ht="21" hidden="1">
      <c r="C72" s="91"/>
      <c r="D72" s="91"/>
      <c r="E72" s="92"/>
      <c r="F72" s="93"/>
    </row>
    <row r="73" spans="3:7" ht="16" customHeight="1">
      <c r="E73" s="97"/>
      <c r="F73" s="83"/>
      <c r="G73" s="98"/>
    </row>
    <row r="74" spans="3:7" ht="14.5">
      <c r="C74" s="99"/>
      <c r="D74" s="99"/>
      <c r="E74" s="100"/>
      <c r="F74" s="84"/>
    </row>
    <row r="75" spans="3:7" ht="14.5">
      <c r="F75" s="85"/>
    </row>
    <row r="76" spans="3:7" ht="26.5" thickBot="1">
      <c r="C76" s="206" t="s">
        <v>154</v>
      </c>
      <c r="D76" s="206"/>
      <c r="E76" s="206"/>
      <c r="F76" s="206"/>
    </row>
    <row r="77" spans="3:7" ht="24" thickBot="1">
      <c r="C77" s="102" t="s">
        <v>127</v>
      </c>
      <c r="D77" s="217" t="s">
        <v>128</v>
      </c>
      <c r="E77" s="218"/>
      <c r="F77" s="219"/>
    </row>
    <row r="78" spans="3:7" ht="72.5" customHeight="1" thickBot="1">
      <c r="C78" s="114" t="s">
        <v>129</v>
      </c>
      <c r="D78" s="220" t="s">
        <v>130</v>
      </c>
      <c r="E78" s="221"/>
      <c r="F78" s="222"/>
    </row>
    <row r="79" spans="3:7" ht="61.5" customHeight="1" thickBot="1">
      <c r="C79" s="114" t="s">
        <v>0</v>
      </c>
      <c r="D79" s="220" t="s">
        <v>131</v>
      </c>
      <c r="E79" s="221"/>
      <c r="F79" s="222"/>
    </row>
    <row r="80" spans="3:7" ht="45.5" customHeight="1" thickBot="1">
      <c r="C80" s="114" t="s">
        <v>19</v>
      </c>
      <c r="D80" s="220" t="s">
        <v>132</v>
      </c>
      <c r="E80" s="221"/>
      <c r="F80" s="222"/>
    </row>
    <row r="81" spans="3:6" ht="59.5" customHeight="1" thickBot="1">
      <c r="C81" s="114" t="s">
        <v>133</v>
      </c>
      <c r="D81" s="220" t="s">
        <v>134</v>
      </c>
      <c r="E81" s="221"/>
      <c r="F81" s="222"/>
    </row>
    <row r="82" spans="3:6" ht="63.5" customHeight="1" thickBot="1">
      <c r="C82" s="114" t="s">
        <v>135</v>
      </c>
      <c r="D82" s="220" t="s">
        <v>136</v>
      </c>
      <c r="E82" s="221"/>
      <c r="F82" s="222"/>
    </row>
    <row r="83" spans="3:6" ht="73" customHeight="1" thickBot="1">
      <c r="C83" s="114" t="s">
        <v>137</v>
      </c>
      <c r="D83" s="220" t="s">
        <v>138</v>
      </c>
      <c r="E83" s="221"/>
      <c r="F83" s="222"/>
    </row>
    <row r="84" spans="3:6" ht="70" customHeight="1" thickBot="1">
      <c r="C84" s="114" t="s">
        <v>139</v>
      </c>
      <c r="D84" s="220" t="s">
        <v>140</v>
      </c>
      <c r="E84" s="221"/>
      <c r="F84" s="222"/>
    </row>
    <row r="85" spans="3:6" ht="29" customHeight="1" thickBot="1">
      <c r="C85" s="114" t="s">
        <v>141</v>
      </c>
      <c r="D85" s="220" t="s">
        <v>142</v>
      </c>
      <c r="E85" s="221"/>
      <c r="F85" s="222"/>
    </row>
    <row r="86" spans="3:6" ht="19.399999999999999" customHeight="1">
      <c r="C86" s="84"/>
      <c r="D86" s="84"/>
      <c r="E86" s="101"/>
    </row>
  </sheetData>
  <sheetProtection algorithmName="SHA-512" hashValue="M+oCQcXcUhg5uST7/a8vo7OOMyqGRvgib8gt4FAEqXO4PxWFCuHKB27I68ZkwoHsEjrlsmr4C82UgVCCz1N7NA==" saltValue="AKotDpkHCzxtwNI3lmpa4g==" spinCount="100000" sheet="1" formatColumns="0" formatRows="0"/>
  <mergeCells count="29">
    <mergeCell ref="D81:F81"/>
    <mergeCell ref="D82:F82"/>
    <mergeCell ref="D83:F83"/>
    <mergeCell ref="D84:F84"/>
    <mergeCell ref="D85:F85"/>
    <mergeCell ref="C76:F76"/>
    <mergeCell ref="D77:F77"/>
    <mergeCell ref="D78:F78"/>
    <mergeCell ref="D79:F79"/>
    <mergeCell ref="D80:F80"/>
    <mergeCell ref="C3:F3"/>
    <mergeCell ref="C15:F15"/>
    <mergeCell ref="D5:E5"/>
    <mergeCell ref="D6:E6"/>
    <mergeCell ref="D7:E7"/>
    <mergeCell ref="D8:E8"/>
    <mergeCell ref="D9:E9"/>
    <mergeCell ref="D10:E10"/>
    <mergeCell ref="D11:E11"/>
    <mergeCell ref="D12:E12"/>
    <mergeCell ref="D13:E13"/>
    <mergeCell ref="F25:F26"/>
    <mergeCell ref="C25:C26"/>
    <mergeCell ref="D27:D31"/>
    <mergeCell ref="D32:D35"/>
    <mergeCell ref="F11:F12"/>
    <mergeCell ref="C19:C23"/>
    <mergeCell ref="C27:C35"/>
    <mergeCell ref="E25:E26"/>
  </mergeCell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DEBE2-1A5E-42DC-84E5-F5FAB6969ED1}">
  <sheetPr codeName="Sheet11"/>
  <dimension ref="A1:B12"/>
  <sheetViews>
    <sheetView topLeftCell="A6" workbookViewId="0">
      <selection sqref="A1:XFD5"/>
    </sheetView>
  </sheetViews>
  <sheetFormatPr defaultRowHeight="14.5" outlineLevelRow="1"/>
  <cols>
    <col min="1" max="1" width="13.08984375" bestFit="1" customWidth="1"/>
    <col min="2" max="2" width="4.81640625" customWidth="1"/>
    <col min="7" max="7" width="12.90625" customWidth="1"/>
  </cols>
  <sheetData>
    <row r="1" spans="1:2" hidden="1" outlineLevel="1">
      <c r="A1" s="19" t="s">
        <v>0</v>
      </c>
      <c r="B1" s="13">
        <v>0.1</v>
      </c>
    </row>
    <row r="2" spans="1:2" hidden="1" outlineLevel="1"/>
    <row r="3" spans="1:2" hidden="1" outlineLevel="1">
      <c r="A3" s="223" t="s">
        <v>43</v>
      </c>
      <c r="B3" s="223"/>
    </row>
    <row r="4" spans="1:2" hidden="1" outlineLevel="1">
      <c r="A4" s="12">
        <v>5000000</v>
      </c>
      <c r="B4" s="13">
        <v>7.0000000000000007E-2</v>
      </c>
    </row>
    <row r="5" spans="1:2" hidden="1" outlineLevel="1"/>
    <row r="6" spans="1:2" collapsed="1"/>
    <row r="11" spans="1:2">
      <c r="A11" s="12"/>
      <c r="B11" s="13"/>
    </row>
    <row r="12" spans="1:2">
      <c r="A12" s="12"/>
    </row>
  </sheetData>
  <sheetProtection algorithmName="SHA-512" hashValue="OJLGGrYaoWcopIl28qvEHWNqkewX3cDSbCwbbwxUI7DKV/UbJ+76zfmV6bkHHstvWwkA+pDRNopjU8pnjsOjdA==" saltValue="BVnrQQmy/2w9uIVTm2uNNQ==" spinCount="100000" sheet="1" objects="1" scenarios="1"/>
  <mergeCells count="1">
    <mergeCell ref="A3:B3"/>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9f75977-46eb-48a6-b46c-0b6dfe3bc6ec">
      <UserInfo>
        <DisplayName>Guilherme Garcia</DisplayName>
        <AccountId>166</AccountId>
        <AccountType/>
      </UserInfo>
      <UserInfo>
        <DisplayName>Neeraj Kumar</DisplayName>
        <AccountId>23</AccountId>
        <AccountType/>
      </UserInfo>
    </SharedWithUsers>
    <lcf76f155ced4ddcb4097134ff3c332f xmlns="378a4d25-c2a3-4325-9dd6-fe34e4c7c9fb">
      <Terms xmlns="http://schemas.microsoft.com/office/infopath/2007/PartnerControls"/>
    </lcf76f155ced4ddcb4097134ff3c332f>
    <TaxCatchAll xmlns="9f0ac7ce-5f57-4ea0-9af7-01d4f3f1cca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6EBD3AC31837040B76350B54AB36A8A" ma:contentTypeVersion="16" ma:contentTypeDescription="Create a new document." ma:contentTypeScope="" ma:versionID="1dab6f90bb83d9cd5e0735d7c5275804">
  <xsd:schema xmlns:xsd="http://www.w3.org/2001/XMLSchema" xmlns:xs="http://www.w3.org/2001/XMLSchema" xmlns:p="http://schemas.microsoft.com/office/2006/metadata/properties" xmlns:ns2="378a4d25-c2a3-4325-9dd6-fe34e4c7c9fb" xmlns:ns3="d9f75977-46eb-48a6-b46c-0b6dfe3bc6ec" xmlns:ns4="9f0ac7ce-5f57-4ea0-9af7-01d4f3f1ccae" targetNamespace="http://schemas.microsoft.com/office/2006/metadata/properties" ma:root="true" ma:fieldsID="e7019803be2ff3d1512d3c9649a2ff29" ns2:_="" ns3:_="" ns4:_="">
    <xsd:import namespace="378a4d25-c2a3-4325-9dd6-fe34e4c7c9fb"/>
    <xsd:import namespace="d9f75977-46eb-48a6-b46c-0b6dfe3bc6ec"/>
    <xsd:import namespace="9f0ac7ce-5f57-4ea0-9af7-01d4f3f1cca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8a4d25-c2a3-4325-9dd6-fe34e4c7c9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c6004604-8c32-4241-8b90-5e68b4a33b5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9f75977-46eb-48a6-b46c-0b6dfe3bc6e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0ac7ce-5f57-4ea0-9af7-01d4f3f1cca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1127dec7-921d-4d44-910b-4e97223fe037}" ma:internalName="TaxCatchAll" ma:showField="CatchAllData" ma:web="d9f75977-46eb-48a6-b46c-0b6dfe3bc6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EA85DA-8C66-414B-AF73-E6E4B628AF66}">
  <ds:schemaRefs>
    <ds:schemaRef ds:uri="http://purl.org/dc/terms/"/>
    <ds:schemaRef ds:uri="http://schemas.microsoft.com/office/2006/metadata/properties"/>
    <ds:schemaRef ds:uri="http://schemas.microsoft.com/office/2006/documentManagement/types"/>
    <ds:schemaRef ds:uri="378a4d25-c2a3-4325-9dd6-fe34e4c7c9fb"/>
    <ds:schemaRef ds:uri="http://schemas.microsoft.com/office/infopath/2007/PartnerControls"/>
    <ds:schemaRef ds:uri="http://schemas.openxmlformats.org/package/2006/metadata/core-properties"/>
    <ds:schemaRef ds:uri="http://www.w3.org/XML/1998/namespace"/>
    <ds:schemaRef ds:uri="http://purl.org/dc/elements/1.1/"/>
    <ds:schemaRef ds:uri="9f0ac7ce-5f57-4ea0-9af7-01d4f3f1ccae"/>
    <ds:schemaRef ds:uri="d9f75977-46eb-48a6-b46c-0b6dfe3bc6ec"/>
    <ds:schemaRef ds:uri="http://purl.org/dc/dcmitype/"/>
  </ds:schemaRefs>
</ds:datastoreItem>
</file>

<file path=customXml/itemProps2.xml><?xml version="1.0" encoding="utf-8"?>
<ds:datastoreItem xmlns:ds="http://schemas.openxmlformats.org/officeDocument/2006/customXml" ds:itemID="{CC564CB9-2246-417B-BB64-6A98B5EC1EBA}">
  <ds:schemaRefs>
    <ds:schemaRef ds:uri="http://schemas.microsoft.com/sharepoint/v3/contenttype/forms"/>
  </ds:schemaRefs>
</ds:datastoreItem>
</file>

<file path=customXml/itemProps3.xml><?xml version="1.0" encoding="utf-8"?>
<ds:datastoreItem xmlns:ds="http://schemas.openxmlformats.org/officeDocument/2006/customXml" ds:itemID="{2B40FFF9-6517-494A-A56C-BC2F732AB8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8a4d25-c2a3-4325-9dd6-fe34e4c7c9fb"/>
    <ds:schemaRef ds:uri="d9f75977-46eb-48a6-b46c-0b6dfe3bc6ec"/>
    <ds:schemaRef ds:uri="9f0ac7ce-5f57-4ea0-9af7-01d4f3f1cc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16</vt:i4>
      </vt:variant>
    </vt:vector>
  </HeadingPairs>
  <TitlesOfParts>
    <vt:vector size="19" baseType="lpstr">
      <vt:lpstr>Instructions for S.1</vt:lpstr>
      <vt:lpstr>S.1 Pricing &amp; Resource Mix</vt:lpstr>
      <vt:lpstr>Terms &amp; Definitions</vt:lpstr>
      <vt:lpstr>Analyst</vt:lpstr>
      <vt:lpstr>Audit</vt:lpstr>
      <vt:lpstr>CiC_Work_Category</vt:lpstr>
      <vt:lpstr>Consultant</vt:lpstr>
      <vt:lpstr>Director</vt:lpstr>
      <vt:lpstr>Financial</vt:lpstr>
      <vt:lpstr>Government_and_Business_Strategy</vt:lpstr>
      <vt:lpstr>Manager</vt:lpstr>
      <vt:lpstr>Operations</vt:lpstr>
      <vt:lpstr>Partner</vt:lpstr>
      <vt:lpstr>'Terms &amp; Definitions'!PMS</vt:lpstr>
      <vt:lpstr>PMS</vt:lpstr>
      <vt:lpstr>'Terms &amp; Definitions'!PMS_List</vt:lpstr>
      <vt:lpstr>PMS_List</vt:lpstr>
      <vt:lpstr>Senior_Consultant</vt:lpstr>
      <vt:lpstr>Senior_Manager</vt:lpstr>
    </vt:vector>
  </TitlesOfParts>
  <Manager/>
  <Company>Department of Finance Services and Innovation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Gordon Qian</dc:creator>
  <cp:keywords/>
  <dc:description/>
  <cp:lastModifiedBy>Heather Malkoun</cp:lastModifiedBy>
  <cp:revision/>
  <dcterms:created xsi:type="dcterms:W3CDTF">2019-02-22T00:55:58Z</dcterms:created>
  <dcterms:modified xsi:type="dcterms:W3CDTF">2023-10-02T23:50:32Z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0x010100F6EBD3AC31837040B76350B54AB36A8A</vt:lpwstr>
  </property>
  <property fmtid="{D5CDD505-2E9C-101B-9397-08002B2CF9AE}" pid="5" name="MediaServiceImageTags">
    <vt:lpwstr/>
  </property>
</Properties>
</file>