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never" codeName="ThisWorkbook" defaultThemeVersion="166925"/>
  <mc:AlternateContent xmlns:mc="http://schemas.openxmlformats.org/markup-compatibility/2006">
    <mc:Choice Requires="x15">
      <x15ac:absPath xmlns:x15ac="http://schemas.microsoft.com/office/spreadsheetml/2010/11/ac" url="https://nswgov.sharepoint.com/sites/Infra-advisoryTeam/Shared Documents/General/16 Go-Live documents/Scheme ITS2573 Telco/"/>
    </mc:Choice>
  </mc:AlternateContent>
  <xr:revisionPtr revIDLastSave="415" documentId="8_{438B6323-D5B0-41EA-906A-374630AF2198}" xr6:coauthVersionLast="47" xr6:coauthVersionMax="47" xr10:uidLastSave="{BE32FEE0-845C-47D5-A331-3BE2B21477F0}"/>
  <bookViews>
    <workbookView xWindow="28690" yWindow="-110" windowWidth="29020" windowHeight="15820" tabRatio="833" xr2:uid="{BBF539AC-68E8-4B46-B517-235CDB06E241}"/>
  </bookViews>
  <sheets>
    <sheet name="Instructions for S.1" sheetId="17" r:id="rId1"/>
    <sheet name="S.1 Pricing &amp; Resource Mix" sheetId="18" r:id="rId2"/>
    <sheet name="Capped Rates" sheetId="3" state="veryHidden" r:id="rId3"/>
    <sheet name="C04 Construction Services" sheetId="23" r:id="rId4"/>
    <sheet name="C05 Maintenance Services" sheetId="24" r:id="rId5"/>
    <sheet name="C07 Satellite Services" sheetId="25" r:id="rId6"/>
    <sheet name="Terms &amp; Definitions" sheetId="22" r:id="rId7"/>
    <sheet name="Discount Structure" sheetId="19" state="veryHidden" r:id="rId8"/>
  </sheets>
  <externalReferences>
    <externalReference r:id="rId9"/>
    <externalReference r:id="rId10"/>
  </externalReferences>
  <definedNames>
    <definedName name="Add_Discount" localSheetId="7">#REF!</definedName>
    <definedName name="Add_Discount">#REF!</definedName>
    <definedName name="Analyst">'Capped Rates'!$O$3:$O$13</definedName>
    <definedName name="Anchor" localSheetId="3">'C04 Construction Services'!#REF!</definedName>
    <definedName name="Anchor" localSheetId="4">'C05 Maintenance Services'!#REF!</definedName>
    <definedName name="Anchor" localSheetId="5">'C07 Satellite Services'!#REF!</definedName>
    <definedName name="Anchor">'S.1 Pricing &amp; Resource Mix'!#REF!</definedName>
    <definedName name="Audit">'Capped Rates'!$I$4:$O$4</definedName>
    <definedName name="CiC_Work_Category" localSheetId="3">[1]!Table2[#All]</definedName>
    <definedName name="CiC_Work_Category" localSheetId="4">[1]!Table2[#All]</definedName>
    <definedName name="CiC_Work_Category" localSheetId="5">[1]!Table2[#All]</definedName>
    <definedName name="CiC_Work_Category" localSheetId="6">[1]!Table2[#All]</definedName>
    <definedName name="CiC_Work_Category">Table2[#All]</definedName>
    <definedName name="Col_num" localSheetId="3">MATCH('C04 Construction Services'!PMS,'C04 Construction Services'!PMS_List,0)</definedName>
    <definedName name="Col_num" localSheetId="4">MATCH('C05 Maintenance Services'!PMS,'C05 Maintenance Services'!PMS_List,0)</definedName>
    <definedName name="Col_num" localSheetId="5">MATCH('C07 Satellite Services'!PMS,'C07 Satellite Services'!PMS_List,0)</definedName>
    <definedName name="Col_num" localSheetId="6">MATCH([0]!PMS_new,[0]!PMS_List,0)</definedName>
    <definedName name="Col_num">MATCH(PMS,PMS_List,0)</definedName>
    <definedName name="Col_num_new">MATCH(PMS_new,PMS_List,0)</definedName>
    <definedName name="Consultant">'Capped Rates'!$N$3:$N$13</definedName>
    <definedName name="Director">'Capped Rates'!$J$3:$J$13</definedName>
    <definedName name="Discount">[2]Aux!$L$3+[2]Aux!$K$2:$L$6</definedName>
    <definedName name="Entire_col" localSheetId="3">INDEX([1]!Service_tbl[#Data],,'C04 Construction Services'!Col_num)</definedName>
    <definedName name="Entire_col" localSheetId="4">INDEX([1]!Service_tbl[#Data],,'C05 Maintenance Services'!Col_num)</definedName>
    <definedName name="Entire_col" localSheetId="5">INDEX([1]!Service_tbl[#Data],,'C07 Satellite Services'!Col_num)</definedName>
    <definedName name="Entire_col" localSheetId="6">INDEX([1]!Service_tbl[#Data],,[0]!Col_num_new)</definedName>
    <definedName name="Entire_col">INDEX(Service_tbl[],,Col_num)</definedName>
    <definedName name="Entire_col_new">INDEX([1]!Service_tbl[#Data],,Col_num_new)</definedName>
    <definedName name="Financial">'Capped Rates'!$I$5:$O$5</definedName>
    <definedName name="Government_and_Business_Strategy">'Capped Rates'!$I$3:$O$3</definedName>
    <definedName name="Manager">'Capped Rates'!$L$3:$L$13</definedName>
    <definedName name="Marketing">'Capped Rates'!#REF!</definedName>
    <definedName name="Max_Expenses" localSheetId="7">#REF!</definedName>
    <definedName name="Max_Expenses">#REF!</definedName>
    <definedName name="Operations">'Capped Rates'!$I$6:$O$6</definedName>
    <definedName name="Partner">'Capped Rates'!$I$3:$I$13</definedName>
    <definedName name="PMS" localSheetId="3">'C04 Construction Services'!$C1</definedName>
    <definedName name="PMS" localSheetId="4">'C05 Maintenance Services'!$D1</definedName>
    <definedName name="PMS" localSheetId="5">'C07 Satellite Services'!$C1</definedName>
    <definedName name="PMS" localSheetId="6">'[1]S.1 Pricing &amp; Resource Mix'!$C1</definedName>
    <definedName name="PMS">'S.1 Pricing &amp; Resource Mix'!$D1</definedName>
    <definedName name="PMS_List" localSheetId="3">[1]!Service_tbl[#Headers]</definedName>
    <definedName name="PMS_List" localSheetId="4">[1]!Service_tbl[#Headers]</definedName>
    <definedName name="PMS_List" localSheetId="5">[1]!Service_tbl[#Headers]</definedName>
    <definedName name="PMS_List" localSheetId="6">[1]!Service_tbl[#Headers]</definedName>
    <definedName name="PMS_List">Service_tbl[#Headers]</definedName>
    <definedName name="PMS_new">'[1]S.1 Pricing &amp; Resource Mix'!$D1</definedName>
    <definedName name="Res_Tab" localSheetId="7">#REF!</definedName>
    <definedName name="Res_Tab">#REF!</definedName>
    <definedName name="Senior_Consultant">'Capped Rates'!$M$3:$M$13</definedName>
    <definedName name="Senior_Manager">'Capped Rates'!$K$3:$K$13</definedName>
    <definedName name="Service_List" localSheetId="3">INDEX([1]!Service_tbl[#Data],1,'C04 Construction Services'!Col_num) : INDEX([1]!Service_tbl[#Data], COUNTA('C04 Construction Services'!Entire_col), 'C04 Construction Services'!Col_num)</definedName>
    <definedName name="Service_List" localSheetId="4">INDEX([1]!Service_tbl[#Data],1,'C05 Maintenance Services'!Col_num) : INDEX([1]!Service_tbl[#Data], COUNTA('C05 Maintenance Services'!Entire_col), 'C05 Maintenance Services'!Col_num)</definedName>
    <definedName name="Service_List" localSheetId="5">INDEX([1]!Service_tbl[#Data],1,'C07 Satellite Services'!Col_num) : INDEX([1]!Service_tbl[#Data], COUNTA('C07 Satellite Services'!Entire_col), 'C07 Satellite Services'!Col_num)</definedName>
    <definedName name="Service_List" localSheetId="6">INDEX([1]!Service_tbl[#Data],1,[0]!Col_num_new) : INDEX([1]!Service_tbl[#Data], COUNTA([0]!Entire_col_new), [0]!Col_num_new)</definedName>
    <definedName name="Service_List">INDEX(Service_tbl[],1,Col_num) : INDEX(Service_tbl[], COUNTA(Entire_col), Col_num)</definedName>
    <definedName name="Total_Eng_After_Disc">#REF!</definedName>
    <definedName name="Transaction_Services">'Capped Rates'!#REF!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4" i="25" l="1"/>
  <c r="Y15" i="25"/>
  <c r="Y16" i="25"/>
  <c r="Y17" i="25"/>
  <c r="Y18" i="25"/>
  <c r="Y19" i="25"/>
  <c r="Y20" i="25"/>
  <c r="Y21" i="25"/>
  <c r="Y22" i="25"/>
  <c r="Y23" i="25"/>
  <c r="Y24" i="25"/>
  <c r="Y13" i="25"/>
  <c r="I130" i="23" l="1"/>
  <c r="I131" i="23"/>
  <c r="I132" i="23"/>
  <c r="I133" i="23"/>
  <c r="I134" i="23"/>
  <c r="I135" i="23"/>
  <c r="I106" i="23"/>
  <c r="I107" i="23"/>
  <c r="I108" i="23"/>
  <c r="I109" i="23"/>
  <c r="I110" i="23"/>
  <c r="I111" i="23"/>
  <c r="I112" i="23"/>
  <c r="I113" i="23"/>
  <c r="I114" i="23"/>
  <c r="I115" i="23"/>
  <c r="I116" i="23"/>
  <c r="I117" i="23"/>
  <c r="I118" i="23"/>
  <c r="I119" i="23"/>
  <c r="I120" i="23"/>
  <c r="I121" i="23"/>
  <c r="I122" i="23"/>
  <c r="I123" i="23"/>
  <c r="I124" i="23"/>
  <c r="I125" i="23"/>
  <c r="I126" i="23"/>
  <c r="I127" i="23"/>
  <c r="I128" i="23"/>
  <c r="I129" i="23"/>
  <c r="I83" i="23"/>
  <c r="I84" i="23"/>
  <c r="I85" i="23"/>
  <c r="I86" i="23"/>
  <c r="I87" i="23"/>
  <c r="I88" i="23"/>
  <c r="I89" i="23"/>
  <c r="I90" i="23"/>
  <c r="I91" i="23"/>
  <c r="I92" i="23"/>
  <c r="I93" i="23"/>
  <c r="I94" i="23"/>
  <c r="I95" i="23"/>
  <c r="I96" i="23"/>
  <c r="I97" i="23"/>
  <c r="I98" i="23"/>
  <c r="I99" i="23"/>
  <c r="I100" i="23"/>
  <c r="I101" i="23"/>
  <c r="I102" i="23"/>
  <c r="I103" i="23"/>
  <c r="I104" i="23"/>
  <c r="I105" i="23"/>
  <c r="I63" i="23"/>
  <c r="I64" i="23"/>
  <c r="I65" i="23"/>
  <c r="I66" i="23"/>
  <c r="I67" i="23"/>
  <c r="I68" i="23"/>
  <c r="I69" i="23"/>
  <c r="I70" i="23"/>
  <c r="I71" i="23"/>
  <c r="I72" i="23"/>
  <c r="I73" i="23"/>
  <c r="I74" i="23"/>
  <c r="I75" i="23"/>
  <c r="I76" i="23"/>
  <c r="I77" i="23"/>
  <c r="I78" i="23"/>
  <c r="I79" i="23"/>
  <c r="I80" i="23"/>
  <c r="I81" i="23"/>
  <c r="I82" i="23"/>
  <c r="I47" i="23"/>
  <c r="I48" i="23"/>
  <c r="I49" i="23"/>
  <c r="I50" i="23"/>
  <c r="I51" i="23"/>
  <c r="I52" i="23"/>
  <c r="I53" i="23"/>
  <c r="I54" i="23"/>
  <c r="I55" i="23"/>
  <c r="I56" i="23"/>
  <c r="I57" i="23"/>
  <c r="I58" i="23"/>
  <c r="I59" i="23"/>
  <c r="I60" i="23"/>
  <c r="I61" i="23"/>
  <c r="I62" i="23"/>
  <c r="I36" i="23"/>
  <c r="I37" i="23"/>
  <c r="I38" i="23"/>
  <c r="I39" i="23"/>
  <c r="I40" i="23"/>
  <c r="I41" i="23"/>
  <c r="I42" i="23"/>
  <c r="I43" i="23"/>
  <c r="I44" i="23"/>
  <c r="I45" i="23"/>
  <c r="I46" i="23"/>
  <c r="I11" i="23"/>
  <c r="I12" i="23"/>
  <c r="I13" i="23"/>
  <c r="I14" i="23"/>
  <c r="I15" i="23"/>
  <c r="I16" i="23"/>
  <c r="I17" i="23"/>
  <c r="I18" i="23"/>
  <c r="I19" i="23"/>
  <c r="I20" i="23"/>
  <c r="I21" i="23"/>
  <c r="I22" i="23"/>
  <c r="I23" i="23"/>
  <c r="I24" i="23"/>
  <c r="I25" i="23"/>
  <c r="I26" i="23"/>
  <c r="I27" i="23"/>
  <c r="I28" i="23"/>
  <c r="I29" i="23"/>
  <c r="I30" i="23"/>
  <c r="H12" i="23"/>
  <c r="H13" i="23"/>
  <c r="H14" i="23"/>
  <c r="H15" i="23"/>
  <c r="H16" i="23"/>
  <c r="H17" i="23"/>
  <c r="H18" i="23"/>
  <c r="H19" i="23"/>
  <c r="H20" i="23"/>
  <c r="H21" i="23"/>
  <c r="H22" i="23"/>
  <c r="H23" i="23"/>
  <c r="H24" i="23"/>
  <c r="H25" i="23"/>
  <c r="H26" i="23"/>
  <c r="H27" i="23"/>
  <c r="H28" i="23"/>
  <c r="H29" i="23"/>
  <c r="H30" i="23"/>
  <c r="H122" i="23"/>
  <c r="H123" i="23"/>
  <c r="H124" i="23"/>
  <c r="H125" i="23"/>
  <c r="H126" i="23"/>
  <c r="H127" i="23"/>
  <c r="H128" i="23"/>
  <c r="H129" i="23"/>
  <c r="H130" i="23"/>
  <c r="H131" i="23"/>
  <c r="H132" i="23"/>
  <c r="H133" i="23"/>
  <c r="H134" i="23"/>
  <c r="H135" i="23"/>
  <c r="H98" i="23"/>
  <c r="H99" i="23"/>
  <c r="H100" i="23"/>
  <c r="H101" i="23"/>
  <c r="H102" i="23"/>
  <c r="H103" i="23"/>
  <c r="H104" i="23"/>
  <c r="H105" i="23"/>
  <c r="H106" i="23"/>
  <c r="H107" i="23"/>
  <c r="H108" i="23"/>
  <c r="H109" i="23"/>
  <c r="H110" i="23"/>
  <c r="H111" i="23"/>
  <c r="H112" i="23"/>
  <c r="H113" i="23"/>
  <c r="H114" i="23"/>
  <c r="H115" i="23"/>
  <c r="H116" i="23"/>
  <c r="H117" i="23"/>
  <c r="H118" i="23"/>
  <c r="H119" i="23"/>
  <c r="H120" i="23"/>
  <c r="H121" i="23"/>
  <c r="H77" i="23"/>
  <c r="H78" i="23"/>
  <c r="H79" i="23"/>
  <c r="H80" i="23"/>
  <c r="H81" i="23"/>
  <c r="H82" i="23"/>
  <c r="H83" i="23"/>
  <c r="H84" i="23"/>
  <c r="H85" i="23"/>
  <c r="H86" i="23"/>
  <c r="H87" i="23"/>
  <c r="H88" i="23"/>
  <c r="H89" i="23"/>
  <c r="H90" i="23"/>
  <c r="H91" i="23"/>
  <c r="H92" i="23"/>
  <c r="H93" i="23"/>
  <c r="H94" i="23"/>
  <c r="H95" i="23"/>
  <c r="H96" i="23"/>
  <c r="H97" i="23"/>
  <c r="H53" i="23"/>
  <c r="H54" i="23"/>
  <c r="H55" i="23"/>
  <c r="H56" i="23"/>
  <c r="H57" i="23"/>
  <c r="H58" i="23"/>
  <c r="H59" i="23"/>
  <c r="H60" i="23"/>
  <c r="H61" i="23"/>
  <c r="H62" i="23"/>
  <c r="H63" i="23"/>
  <c r="H64" i="23"/>
  <c r="H65" i="23"/>
  <c r="H66" i="23"/>
  <c r="H67" i="23"/>
  <c r="H68" i="23"/>
  <c r="H69" i="23"/>
  <c r="H70" i="23"/>
  <c r="H71" i="23"/>
  <c r="H72" i="23"/>
  <c r="H73" i="23"/>
  <c r="H74" i="23"/>
  <c r="H75" i="23"/>
  <c r="H76" i="23"/>
  <c r="H36" i="23"/>
  <c r="H37" i="23"/>
  <c r="H38" i="23"/>
  <c r="H39" i="23"/>
  <c r="H40" i="23"/>
  <c r="H41" i="23"/>
  <c r="H42" i="23"/>
  <c r="H43" i="23"/>
  <c r="H44" i="23"/>
  <c r="H45" i="23"/>
  <c r="H46" i="23"/>
  <c r="H47" i="23"/>
  <c r="H48" i="23"/>
  <c r="H49" i="23"/>
  <c r="H50" i="23"/>
  <c r="H51" i="23"/>
  <c r="H52" i="23"/>
  <c r="G48" i="24"/>
  <c r="G49" i="24"/>
  <c r="G50" i="24"/>
  <c r="G51" i="24"/>
  <c r="G52" i="24"/>
  <c r="G53" i="24"/>
  <c r="G54" i="24"/>
  <c r="G55" i="24"/>
  <c r="G56" i="24"/>
  <c r="G57" i="24"/>
  <c r="G58" i="24"/>
  <c r="G59" i="24"/>
  <c r="G60" i="24"/>
  <c r="G61" i="24"/>
  <c r="G62" i="24"/>
  <c r="G63" i="24"/>
  <c r="G64" i="24"/>
  <c r="G65" i="24"/>
  <c r="G66" i="24"/>
  <c r="G67" i="24"/>
  <c r="G68" i="24"/>
  <c r="G69" i="24"/>
  <c r="G70" i="24"/>
  <c r="G71" i="24"/>
  <c r="G72" i="24"/>
  <c r="G73" i="24"/>
  <c r="G11" i="24"/>
  <c r="G12" i="24"/>
  <c r="G13" i="24"/>
  <c r="G14" i="24"/>
  <c r="G15" i="24"/>
  <c r="G16" i="24"/>
  <c r="G17" i="24"/>
  <c r="G18" i="24"/>
  <c r="G19" i="24"/>
  <c r="G20" i="24"/>
  <c r="G21" i="24"/>
  <c r="G22" i="24"/>
  <c r="G23" i="24"/>
  <c r="G24" i="24"/>
  <c r="G25" i="24"/>
  <c r="G26" i="24"/>
  <c r="G27" i="24"/>
  <c r="G28" i="24"/>
  <c r="G29" i="24"/>
  <c r="G30" i="24"/>
  <c r="G31" i="24"/>
  <c r="G32" i="24"/>
  <c r="G33" i="24"/>
  <c r="G34" i="24"/>
  <c r="G35" i="24"/>
  <c r="G36" i="24"/>
  <c r="G37" i="24"/>
  <c r="G38" i="24"/>
  <c r="G39" i="24"/>
  <c r="G40" i="24"/>
  <c r="G41" i="24"/>
  <c r="H6" i="25" l="1"/>
  <c r="F5" i="24"/>
  <c r="I6" i="23"/>
  <c r="I35" i="23"/>
  <c r="I136" i="23" s="1"/>
  <c r="H35" i="23"/>
  <c r="H11" i="23"/>
  <c r="M8" i="18"/>
  <c r="Y12" i="25"/>
  <c r="G79" i="24"/>
  <c r="G78" i="24"/>
  <c r="G77" i="24"/>
  <c r="G76" i="24"/>
  <c r="G75" i="24"/>
  <c r="G74" i="24"/>
  <c r="G47" i="24"/>
  <c r="G10" i="24"/>
  <c r="G42" i="24" s="1"/>
  <c r="E137" i="23"/>
  <c r="N18" i="18"/>
  <c r="N19" i="18"/>
  <c r="N20" i="18"/>
  <c r="N21" i="18"/>
  <c r="N22" i="18"/>
  <c r="N23" i="18"/>
  <c r="N24" i="18"/>
  <c r="N25" i="18"/>
  <c r="N26" i="18"/>
  <c r="N27" i="18"/>
  <c r="N28" i="18"/>
  <c r="N29" i="18"/>
  <c r="N30" i="18"/>
  <c r="N31" i="18"/>
  <c r="N32" i="18"/>
  <c r="N33" i="18"/>
  <c r="N34" i="18"/>
  <c r="N35" i="18"/>
  <c r="N36" i="18"/>
  <c r="N37" i="18"/>
  <c r="N38" i="18"/>
  <c r="N39" i="18"/>
  <c r="N40" i="18"/>
  <c r="N41" i="18"/>
  <c r="N42" i="18"/>
  <c r="N43" i="18"/>
  <c r="N44" i="18"/>
  <c r="N45" i="18"/>
  <c r="N46" i="18"/>
  <c r="N47" i="18"/>
  <c r="N48" i="18"/>
  <c r="N49" i="18"/>
  <c r="N50" i="18"/>
  <c r="N51" i="18"/>
  <c r="N52" i="18"/>
  <c r="N53" i="18"/>
  <c r="N54" i="18"/>
  <c r="N55" i="18"/>
  <c r="N56" i="18"/>
  <c r="N57" i="18"/>
  <c r="N58" i="18"/>
  <c r="N59" i="18"/>
  <c r="N60" i="18"/>
  <c r="N61" i="18"/>
  <c r="N62" i="18"/>
  <c r="L14" i="18"/>
  <c r="L15" i="18"/>
  <c r="L16" i="18"/>
  <c r="L17" i="18"/>
  <c r="L18" i="18"/>
  <c r="L19" i="18"/>
  <c r="L20" i="18"/>
  <c r="L21" i="18"/>
  <c r="L22" i="18"/>
  <c r="L23" i="18"/>
  <c r="L24" i="18"/>
  <c r="L25" i="18"/>
  <c r="L26" i="18"/>
  <c r="L27" i="18"/>
  <c r="L28" i="18"/>
  <c r="L29" i="18"/>
  <c r="L30" i="18"/>
  <c r="L31" i="18"/>
  <c r="L32" i="18"/>
  <c r="L33" i="18"/>
  <c r="L34" i="18"/>
  <c r="L35" i="18"/>
  <c r="L36" i="18"/>
  <c r="L37" i="18"/>
  <c r="L38" i="18"/>
  <c r="L39" i="18"/>
  <c r="L40" i="18"/>
  <c r="L41" i="18"/>
  <c r="L42" i="18"/>
  <c r="L43" i="18"/>
  <c r="L44" i="18"/>
  <c r="L45" i="18"/>
  <c r="L46" i="18"/>
  <c r="L47" i="18"/>
  <c r="L48" i="18"/>
  <c r="L49" i="18"/>
  <c r="L50" i="18"/>
  <c r="L51" i="18"/>
  <c r="L52" i="18"/>
  <c r="L53" i="18"/>
  <c r="L54" i="18"/>
  <c r="L55" i="18"/>
  <c r="L56" i="18"/>
  <c r="L57" i="18"/>
  <c r="L58" i="18"/>
  <c r="L59" i="18"/>
  <c r="L60" i="18"/>
  <c r="L61" i="18"/>
  <c r="L62" i="18"/>
  <c r="M68" i="18"/>
  <c r="M69" i="18"/>
  <c r="M70" i="18"/>
  <c r="M71" i="18"/>
  <c r="M72" i="18"/>
  <c r="M73" i="18"/>
  <c r="M74" i="18"/>
  <c r="M75" i="18"/>
  <c r="M76" i="18"/>
  <c r="M77" i="18"/>
  <c r="M78" i="18"/>
  <c r="M79" i="18"/>
  <c r="M80" i="18"/>
  <c r="M81" i="18"/>
  <c r="M82" i="18"/>
  <c r="M83" i="18"/>
  <c r="M84" i="18"/>
  <c r="M85" i="18"/>
  <c r="M86" i="18"/>
  <c r="M87" i="18"/>
  <c r="M88" i="18"/>
  <c r="M89" i="18"/>
  <c r="M90" i="18"/>
  <c r="M91" i="18"/>
  <c r="M92" i="18"/>
  <c r="M93" i="18"/>
  <c r="M94" i="18"/>
  <c r="M95" i="18"/>
  <c r="M96" i="18"/>
  <c r="M97" i="18"/>
  <c r="M98" i="18"/>
  <c r="M99" i="18"/>
  <c r="M100" i="18"/>
  <c r="M101" i="18"/>
  <c r="M102" i="18"/>
  <c r="M103" i="18"/>
  <c r="M104" i="18"/>
  <c r="M105" i="18"/>
  <c r="M106" i="18"/>
  <c r="M107" i="18"/>
  <c r="M108" i="18"/>
  <c r="M109" i="18"/>
  <c r="M110" i="18"/>
  <c r="M111" i="18"/>
  <c r="M112" i="18"/>
  <c r="M113" i="18"/>
  <c r="M114" i="18"/>
  <c r="M115" i="18"/>
  <c r="M116" i="18"/>
  <c r="M117" i="18"/>
  <c r="M118" i="18"/>
  <c r="M119" i="18"/>
  <c r="M120" i="18"/>
  <c r="M121" i="18"/>
  <c r="M122" i="18"/>
  <c r="M123" i="18"/>
  <c r="M124" i="18"/>
  <c r="M125" i="18"/>
  <c r="M126" i="18"/>
  <c r="M127" i="18"/>
  <c r="M128" i="18"/>
  <c r="M129" i="18"/>
  <c r="M130" i="18"/>
  <c r="M131" i="18"/>
  <c r="M132" i="18"/>
  <c r="M133" i="18"/>
  <c r="M134" i="18"/>
  <c r="M135" i="18"/>
  <c r="M136" i="18"/>
  <c r="M137" i="18"/>
  <c r="M138" i="18"/>
  <c r="M139" i="18"/>
  <c r="M140" i="18"/>
  <c r="M141" i="18"/>
  <c r="M142" i="18"/>
  <c r="M143" i="18"/>
  <c r="M144" i="18"/>
  <c r="M145" i="18"/>
  <c r="M146" i="18"/>
  <c r="M147" i="18"/>
  <c r="M148" i="18"/>
  <c r="M149" i="18"/>
  <c r="M150" i="18"/>
  <c r="M151" i="18"/>
  <c r="M152" i="18"/>
  <c r="M153" i="18"/>
  <c r="M154" i="18"/>
  <c r="M155" i="18"/>
  <c r="M156" i="18"/>
  <c r="M157" i="18"/>
  <c r="M158" i="18"/>
  <c r="M159" i="18"/>
  <c r="M160" i="18"/>
  <c r="M161" i="18"/>
  <c r="M162" i="18"/>
  <c r="M163" i="18"/>
  <c r="M164" i="18"/>
  <c r="M165" i="18"/>
  <c r="M166" i="18"/>
  <c r="M167" i="18"/>
  <c r="M168" i="18"/>
  <c r="M169" i="18"/>
  <c r="M170" i="18"/>
  <c r="M171" i="18"/>
  <c r="M172" i="18"/>
  <c r="M173" i="18"/>
  <c r="M174" i="18"/>
  <c r="M175" i="18"/>
  <c r="M176" i="18"/>
  <c r="M177" i="18"/>
  <c r="M178" i="18"/>
  <c r="M179" i="18"/>
  <c r="M180" i="18"/>
  <c r="M181" i="18"/>
  <c r="M182" i="18"/>
  <c r="M183" i="18"/>
  <c r="M184" i="18"/>
  <c r="M185" i="18"/>
  <c r="M186" i="18"/>
  <c r="M187" i="18"/>
  <c r="M188" i="18"/>
  <c r="M189" i="18"/>
  <c r="M190" i="18"/>
  <c r="M191" i="18"/>
  <c r="M192" i="18"/>
  <c r="M193" i="18"/>
  <c r="M194" i="18"/>
  <c r="M195" i="18"/>
  <c r="M196" i="18"/>
  <c r="M197" i="18"/>
  <c r="M198" i="18"/>
  <c r="M199" i="18"/>
  <c r="M200" i="18"/>
  <c r="M201" i="18"/>
  <c r="M202" i="18"/>
  <c r="M203" i="18"/>
  <c r="M204" i="18"/>
  <c r="M205" i="18"/>
  <c r="M206" i="18"/>
  <c r="M207" i="18"/>
  <c r="M208" i="18"/>
  <c r="M209" i="18"/>
  <c r="M210" i="18"/>
  <c r="M211" i="18"/>
  <c r="M212" i="18"/>
  <c r="M213" i="18"/>
  <c r="M214" i="18"/>
  <c r="M215" i="18"/>
  <c r="M216" i="18"/>
  <c r="M217" i="18"/>
  <c r="M218" i="18"/>
  <c r="M219" i="18"/>
  <c r="M220" i="18"/>
  <c r="M221" i="18"/>
  <c r="M222" i="18"/>
  <c r="M223" i="18"/>
  <c r="M224" i="18"/>
  <c r="M225" i="18"/>
  <c r="M226" i="18"/>
  <c r="M227" i="18"/>
  <c r="M228" i="18"/>
  <c r="M229" i="18"/>
  <c r="M230" i="18"/>
  <c r="M231" i="18"/>
  <c r="M232" i="18"/>
  <c r="M233" i="18"/>
  <c r="M234" i="18"/>
  <c r="M235" i="18"/>
  <c r="M236" i="18"/>
  <c r="M237" i="18"/>
  <c r="M238" i="18"/>
  <c r="M239" i="18"/>
  <c r="M240" i="18"/>
  <c r="M241" i="18"/>
  <c r="M242" i="18"/>
  <c r="M243" i="18"/>
  <c r="M244" i="18"/>
  <c r="M245" i="18"/>
  <c r="M246" i="18"/>
  <c r="M247" i="18"/>
  <c r="M248" i="18"/>
  <c r="M249" i="18"/>
  <c r="M250" i="18"/>
  <c r="M251" i="18"/>
  <c r="M252" i="18"/>
  <c r="M253" i="18"/>
  <c r="M254" i="18"/>
  <c r="M255" i="18"/>
  <c r="M256" i="18"/>
  <c r="M257" i="18"/>
  <c r="M258" i="18"/>
  <c r="M259" i="18"/>
  <c r="M260" i="18"/>
  <c r="M261" i="18"/>
  <c r="M262" i="18"/>
  <c r="M263" i="18"/>
  <c r="M264" i="18"/>
  <c r="M265" i="18"/>
  <c r="M266" i="18"/>
  <c r="Q18" i="18"/>
  <c r="Q19" i="18"/>
  <c r="Q20" i="18"/>
  <c r="Q21" i="18"/>
  <c r="Q22" i="18"/>
  <c r="Q23" i="18"/>
  <c r="Q24" i="18"/>
  <c r="Q25" i="18"/>
  <c r="Q26" i="18"/>
  <c r="Q27" i="18"/>
  <c r="Q28" i="18"/>
  <c r="Q29" i="18"/>
  <c r="Q30" i="18"/>
  <c r="Q31" i="18"/>
  <c r="Q32" i="18"/>
  <c r="Q33" i="18"/>
  <c r="Q34" i="18"/>
  <c r="Q35" i="18"/>
  <c r="Q36" i="18"/>
  <c r="Q37" i="18"/>
  <c r="Q38" i="18"/>
  <c r="Q39" i="18"/>
  <c r="Q40" i="18"/>
  <c r="Q41" i="18"/>
  <c r="Q42" i="18"/>
  <c r="Q43" i="18"/>
  <c r="Q44" i="18"/>
  <c r="Q45" i="18"/>
  <c r="Q46" i="18"/>
  <c r="Q47" i="18"/>
  <c r="Q48" i="18"/>
  <c r="Q49" i="18"/>
  <c r="Q50" i="18"/>
  <c r="Q51" i="18"/>
  <c r="Q52" i="18"/>
  <c r="Q53" i="18"/>
  <c r="Q54" i="18"/>
  <c r="Q55" i="18"/>
  <c r="Q56" i="18"/>
  <c r="Q57" i="18"/>
  <c r="Q58" i="18"/>
  <c r="Q59" i="18"/>
  <c r="Q60" i="18"/>
  <c r="Q61" i="18"/>
  <c r="Q62" i="18"/>
  <c r="N68" i="18"/>
  <c r="N69" i="18"/>
  <c r="N70" i="18"/>
  <c r="N71" i="18"/>
  <c r="N72" i="18"/>
  <c r="N73" i="18"/>
  <c r="N74" i="18"/>
  <c r="N75" i="18"/>
  <c r="N76" i="18"/>
  <c r="N77" i="18"/>
  <c r="N78" i="18"/>
  <c r="N79" i="18"/>
  <c r="N80" i="18"/>
  <c r="N81" i="18"/>
  <c r="N82" i="18"/>
  <c r="N83" i="18"/>
  <c r="N84" i="18"/>
  <c r="N85" i="18"/>
  <c r="N86" i="18"/>
  <c r="N87" i="18"/>
  <c r="N88" i="18"/>
  <c r="N89" i="18"/>
  <c r="N90" i="18"/>
  <c r="N91" i="18"/>
  <c r="N92" i="18"/>
  <c r="N93" i="18"/>
  <c r="N94" i="18"/>
  <c r="N95" i="18"/>
  <c r="N96" i="18"/>
  <c r="N97" i="18"/>
  <c r="N98" i="18"/>
  <c r="N99" i="18"/>
  <c r="N100" i="18"/>
  <c r="N101" i="18"/>
  <c r="N102" i="18"/>
  <c r="N103" i="18"/>
  <c r="N104" i="18"/>
  <c r="N105" i="18"/>
  <c r="N106" i="18"/>
  <c r="N107" i="18"/>
  <c r="N108" i="18"/>
  <c r="N109" i="18"/>
  <c r="N110" i="18"/>
  <c r="N111" i="18"/>
  <c r="N112" i="18"/>
  <c r="N113" i="18"/>
  <c r="N114" i="18"/>
  <c r="N115" i="18"/>
  <c r="N116" i="18"/>
  <c r="N117" i="18"/>
  <c r="N118" i="18"/>
  <c r="N119" i="18"/>
  <c r="N120" i="18"/>
  <c r="N121" i="18"/>
  <c r="N122" i="18"/>
  <c r="N123" i="18"/>
  <c r="N124" i="18"/>
  <c r="N125" i="18"/>
  <c r="N126" i="18"/>
  <c r="N127" i="18"/>
  <c r="N128" i="18"/>
  <c r="N129" i="18"/>
  <c r="N130" i="18"/>
  <c r="N131" i="18"/>
  <c r="N132" i="18"/>
  <c r="N133" i="18"/>
  <c r="N134" i="18"/>
  <c r="N135" i="18"/>
  <c r="N136" i="18"/>
  <c r="N137" i="18"/>
  <c r="N138" i="18"/>
  <c r="N139" i="18"/>
  <c r="N140" i="18"/>
  <c r="N141" i="18"/>
  <c r="N142" i="18"/>
  <c r="N143" i="18"/>
  <c r="N144" i="18"/>
  <c r="N145" i="18"/>
  <c r="N146" i="18"/>
  <c r="N147" i="18"/>
  <c r="N148" i="18"/>
  <c r="N149" i="18"/>
  <c r="N150" i="18"/>
  <c r="N151" i="18"/>
  <c r="N152" i="18"/>
  <c r="N153" i="18"/>
  <c r="N154" i="18"/>
  <c r="N155" i="18"/>
  <c r="N156" i="18"/>
  <c r="N157" i="18"/>
  <c r="N158" i="18"/>
  <c r="N159" i="18"/>
  <c r="N160" i="18"/>
  <c r="N161" i="18"/>
  <c r="N162" i="18"/>
  <c r="N163" i="18"/>
  <c r="N164" i="18"/>
  <c r="N165" i="18"/>
  <c r="N166" i="18"/>
  <c r="N167" i="18"/>
  <c r="N168" i="18"/>
  <c r="N169" i="18"/>
  <c r="N170" i="18"/>
  <c r="N171" i="18"/>
  <c r="N172" i="18"/>
  <c r="N173" i="18"/>
  <c r="N174" i="18"/>
  <c r="N175" i="18"/>
  <c r="N176" i="18"/>
  <c r="N177" i="18"/>
  <c r="N178" i="18"/>
  <c r="N179" i="18"/>
  <c r="N180" i="18"/>
  <c r="N181" i="18"/>
  <c r="N182" i="18"/>
  <c r="N183" i="18"/>
  <c r="N184" i="18"/>
  <c r="N185" i="18"/>
  <c r="N16" i="18" s="1"/>
  <c r="N186" i="18"/>
  <c r="N187" i="18"/>
  <c r="N188" i="18"/>
  <c r="N189" i="18"/>
  <c r="N190" i="18"/>
  <c r="N191" i="18"/>
  <c r="N192" i="18"/>
  <c r="N193" i="18"/>
  <c r="N194" i="18"/>
  <c r="N195" i="18"/>
  <c r="N196" i="18"/>
  <c r="N197" i="18"/>
  <c r="N198" i="18"/>
  <c r="N199" i="18"/>
  <c r="N200" i="18"/>
  <c r="N201" i="18"/>
  <c r="N202" i="18"/>
  <c r="N203" i="18"/>
  <c r="N204" i="18"/>
  <c r="N205" i="18"/>
  <c r="N206" i="18"/>
  <c r="N207" i="18"/>
  <c r="N208" i="18"/>
  <c r="N209" i="18"/>
  <c r="N210" i="18"/>
  <c r="N211" i="18"/>
  <c r="N212" i="18"/>
  <c r="N213" i="18"/>
  <c r="N214" i="18"/>
  <c r="N215" i="18"/>
  <c r="N216" i="18"/>
  <c r="N217" i="18"/>
  <c r="N218" i="18"/>
  <c r="N219" i="18"/>
  <c r="N220" i="18"/>
  <c r="N221" i="18"/>
  <c r="N222" i="18"/>
  <c r="N223" i="18"/>
  <c r="N224" i="18"/>
  <c r="N225" i="18"/>
  <c r="N226" i="18"/>
  <c r="N227" i="18"/>
  <c r="N228" i="18"/>
  <c r="N229" i="18"/>
  <c r="N230" i="18"/>
  <c r="N231" i="18"/>
  <c r="N232" i="18"/>
  <c r="N233" i="18"/>
  <c r="N234" i="18"/>
  <c r="N235" i="18"/>
  <c r="N236" i="18"/>
  <c r="N237" i="18"/>
  <c r="N238" i="18"/>
  <c r="N239" i="18"/>
  <c r="N240" i="18"/>
  <c r="N241" i="18"/>
  <c r="N242" i="18"/>
  <c r="N243" i="18"/>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Q68" i="18"/>
  <c r="Q69" i="18"/>
  <c r="Q70" i="18"/>
  <c r="Q71" i="18"/>
  <c r="Q72" i="18"/>
  <c r="Q73" i="18"/>
  <c r="Q74" i="18"/>
  <c r="Q75" i="18"/>
  <c r="Q76" i="18"/>
  <c r="Q77" i="18"/>
  <c r="Q78" i="18"/>
  <c r="Q79" i="18"/>
  <c r="Q80" i="18"/>
  <c r="Q81" i="18"/>
  <c r="Q82" i="18"/>
  <c r="Q83" i="18"/>
  <c r="Q84" i="18"/>
  <c r="Q85" i="18"/>
  <c r="Q86" i="18"/>
  <c r="Q87" i="18"/>
  <c r="Q88" i="18"/>
  <c r="Q89" i="18"/>
  <c r="Q90" i="18"/>
  <c r="Q91" i="18"/>
  <c r="Q92" i="18"/>
  <c r="Q93" i="18"/>
  <c r="Q94" i="18"/>
  <c r="Q95" i="18"/>
  <c r="Q96" i="18"/>
  <c r="Q97" i="18"/>
  <c r="Q98" i="18"/>
  <c r="Q99" i="18"/>
  <c r="Q100" i="18"/>
  <c r="Q101" i="18"/>
  <c r="Q102" i="18"/>
  <c r="Q103" i="18"/>
  <c r="Q104" i="18"/>
  <c r="Q105" i="18"/>
  <c r="Q106" i="18"/>
  <c r="Q107" i="18"/>
  <c r="Q108" i="18"/>
  <c r="Q109" i="18"/>
  <c r="Q110" i="18"/>
  <c r="Q111" i="18"/>
  <c r="Q112" i="18"/>
  <c r="Q113" i="18"/>
  <c r="Q114" i="18"/>
  <c r="Q115" i="18"/>
  <c r="Q116" i="18"/>
  <c r="Q117" i="18"/>
  <c r="Q118" i="18"/>
  <c r="Q119" i="18"/>
  <c r="Q120" i="18"/>
  <c r="Q121" i="18"/>
  <c r="Q122" i="18"/>
  <c r="Q123" i="18"/>
  <c r="Q124" i="18"/>
  <c r="Q125" i="18"/>
  <c r="Q126" i="18"/>
  <c r="Q127" i="18"/>
  <c r="Q128" i="18"/>
  <c r="Q129" i="18"/>
  <c r="Q130" i="18"/>
  <c r="Q131" i="18"/>
  <c r="Q132" i="18"/>
  <c r="Q133" i="18"/>
  <c r="Q134" i="18"/>
  <c r="Q135" i="18"/>
  <c r="Q136" i="18"/>
  <c r="Q137" i="18"/>
  <c r="Q138" i="18"/>
  <c r="Q139" i="18"/>
  <c r="Q140" i="18"/>
  <c r="Q141" i="18"/>
  <c r="Q142" i="18"/>
  <c r="Q143" i="18"/>
  <c r="Q144" i="18"/>
  <c r="Q145" i="18"/>
  <c r="Q146" i="18"/>
  <c r="Q147" i="18"/>
  <c r="Q148" i="18"/>
  <c r="Q149" i="18"/>
  <c r="Q150" i="18"/>
  <c r="Q151" i="18"/>
  <c r="Q152" i="18"/>
  <c r="Q153" i="18"/>
  <c r="Q154" i="18"/>
  <c r="Q155" i="18"/>
  <c r="Q156" i="18"/>
  <c r="Q157" i="18"/>
  <c r="Q158" i="18"/>
  <c r="Q159" i="18"/>
  <c r="Q160" i="18"/>
  <c r="Q161" i="18"/>
  <c r="Q162" i="18"/>
  <c r="Q163" i="18"/>
  <c r="Q164" i="18"/>
  <c r="Q165" i="18"/>
  <c r="Q166" i="18"/>
  <c r="Q167" i="18"/>
  <c r="Q168" i="18"/>
  <c r="Q169" i="18"/>
  <c r="Q170" i="18"/>
  <c r="Q171" i="18"/>
  <c r="Q172" i="18"/>
  <c r="Q173" i="18"/>
  <c r="Q174" i="18"/>
  <c r="Q175" i="18"/>
  <c r="Q176" i="18"/>
  <c r="Q177" i="18"/>
  <c r="Q178" i="18"/>
  <c r="Q179" i="18"/>
  <c r="Q180" i="18"/>
  <c r="Q181" i="18"/>
  <c r="Q182" i="18"/>
  <c r="Q183" i="18"/>
  <c r="Q184" i="18"/>
  <c r="Q185" i="18"/>
  <c r="Q186" i="18"/>
  <c r="Q187" i="18"/>
  <c r="Q188" i="18"/>
  <c r="Q189" i="18"/>
  <c r="Q190" i="18"/>
  <c r="Q191" i="18"/>
  <c r="Q192" i="18"/>
  <c r="Q193" i="18"/>
  <c r="Q194" i="18"/>
  <c r="Q195" i="18"/>
  <c r="Q196" i="18"/>
  <c r="Q197" i="18"/>
  <c r="Q198" i="18"/>
  <c r="Q199" i="18"/>
  <c r="Q200" i="18"/>
  <c r="Q201" i="18"/>
  <c r="Q202" i="18"/>
  <c r="Q203" i="18"/>
  <c r="Q204" i="18"/>
  <c r="Q205" i="18"/>
  <c r="Q206" i="18"/>
  <c r="Q207" i="18"/>
  <c r="Q208" i="18"/>
  <c r="Q209" i="18"/>
  <c r="Q210" i="18"/>
  <c r="Q211" i="18"/>
  <c r="Q212" i="18"/>
  <c r="Q213" i="18"/>
  <c r="Q214" i="18"/>
  <c r="Q215" i="18"/>
  <c r="Q216" i="18"/>
  <c r="Q217" i="18"/>
  <c r="Q218" i="18"/>
  <c r="Q219" i="18"/>
  <c r="Q220" i="18"/>
  <c r="Q221" i="18"/>
  <c r="Q222" i="18"/>
  <c r="Q223" i="18"/>
  <c r="Q224" i="18"/>
  <c r="Q225" i="18"/>
  <c r="Q226" i="18"/>
  <c r="Q227" i="18"/>
  <c r="Q228" i="18"/>
  <c r="Q229" i="18"/>
  <c r="Q230" i="18"/>
  <c r="Q231" i="18"/>
  <c r="Q232" i="18"/>
  <c r="Q233" i="18"/>
  <c r="Q234" i="18"/>
  <c r="Q235" i="18"/>
  <c r="Q236" i="18"/>
  <c r="Q237" i="18"/>
  <c r="Q238" i="18"/>
  <c r="Q239" i="18"/>
  <c r="Q240" i="18"/>
  <c r="Q241" i="18"/>
  <c r="Q242" i="18"/>
  <c r="Q243" i="18"/>
  <c r="Q244" i="18"/>
  <c r="Q245" i="18"/>
  <c r="Q246" i="18"/>
  <c r="Q247" i="18"/>
  <c r="Q248" i="18"/>
  <c r="Q249" i="18"/>
  <c r="Q250" i="18"/>
  <c r="Q251" i="18"/>
  <c r="Q252" i="18"/>
  <c r="Q253" i="18"/>
  <c r="Q254" i="18"/>
  <c r="Q255" i="18"/>
  <c r="Q256" i="18"/>
  <c r="Q257" i="18"/>
  <c r="Q258" i="18"/>
  <c r="Q259" i="18"/>
  <c r="Q260" i="18"/>
  <c r="Q261" i="18"/>
  <c r="Q262" i="18"/>
  <c r="Q263" i="18"/>
  <c r="Q264" i="18"/>
  <c r="Q265" i="18"/>
  <c r="Q266" i="18"/>
  <c r="L267" i="18"/>
  <c r="L13" i="18"/>
  <c r="N67" i="18"/>
  <c r="I142" i="23" l="1"/>
  <c r="G80" i="24"/>
  <c r="Q17" i="18"/>
  <c r="Q16" i="18"/>
  <c r="Q15" i="18"/>
  <c r="N17" i="18"/>
  <c r="N15" i="18"/>
  <c r="N14" i="18"/>
  <c r="Q14" i="18"/>
  <c r="N267" i="18"/>
  <c r="N13" i="18"/>
  <c r="C2" i="3" l="1"/>
  <c r="C3" i="3" l="1"/>
  <c r="M67" i="18" l="1"/>
  <c r="N270" i="18"/>
  <c r="P218" i="18" l="1"/>
  <c r="P74" i="18"/>
  <c r="P145" i="18"/>
  <c r="P204" i="18"/>
  <c r="P263" i="18"/>
  <c r="P119" i="18"/>
  <c r="P190" i="18"/>
  <c r="P261" i="18"/>
  <c r="P117" i="18"/>
  <c r="P188" i="18"/>
  <c r="P111" i="18"/>
  <c r="P127" i="18"/>
  <c r="P210" i="18"/>
  <c r="P219" i="18"/>
  <c r="P149" i="18"/>
  <c r="P208" i="18"/>
  <c r="P255" i="18"/>
  <c r="P206" i="18"/>
  <c r="P195" i="18"/>
  <c r="P133" i="18"/>
  <c r="P192" i="18"/>
  <c r="P251" i="18"/>
  <c r="P107" i="18"/>
  <c r="P178" i="18"/>
  <c r="P249" i="18"/>
  <c r="P105" i="18"/>
  <c r="P176" i="18"/>
  <c r="P259" i="18"/>
  <c r="P115" i="18"/>
  <c r="P198" i="18"/>
  <c r="P147" i="18"/>
  <c r="P137" i="18"/>
  <c r="P196" i="18"/>
  <c r="P171" i="18"/>
  <c r="P194" i="18"/>
  <c r="P265" i="18"/>
  <c r="P121" i="18"/>
  <c r="P180" i="18"/>
  <c r="P239" i="18"/>
  <c r="P95" i="18"/>
  <c r="P166" i="18"/>
  <c r="P237" i="18"/>
  <c r="P93" i="18"/>
  <c r="P164" i="18"/>
  <c r="P247" i="18"/>
  <c r="P103" i="18"/>
  <c r="P186" i="18"/>
  <c r="P87" i="18"/>
  <c r="P125" i="18"/>
  <c r="P184" i="18"/>
  <c r="P99" i="18"/>
  <c r="P182" i="18"/>
  <c r="P253" i="18"/>
  <c r="P109" i="18"/>
  <c r="P168" i="18"/>
  <c r="P227" i="18"/>
  <c r="P83" i="18"/>
  <c r="P154" i="18"/>
  <c r="P225" i="18"/>
  <c r="P81" i="18"/>
  <c r="P152" i="18"/>
  <c r="P235" i="18"/>
  <c r="P91" i="18"/>
  <c r="P174" i="18"/>
  <c r="P257" i="18"/>
  <c r="P113" i="18"/>
  <c r="P172" i="18"/>
  <c r="P170" i="18"/>
  <c r="P241" i="18"/>
  <c r="P97" i="18"/>
  <c r="P156" i="18"/>
  <c r="P215" i="18"/>
  <c r="P71" i="18"/>
  <c r="P142" i="18"/>
  <c r="P213" i="18"/>
  <c r="P69" i="18"/>
  <c r="P140" i="18"/>
  <c r="P223" i="18"/>
  <c r="P79" i="18"/>
  <c r="P162" i="18"/>
  <c r="P245" i="18"/>
  <c r="P101" i="18"/>
  <c r="P160" i="18"/>
  <c r="P153" i="18"/>
  <c r="P246" i="18"/>
  <c r="P100" i="18"/>
  <c r="P228" i="18"/>
  <c r="P70" i="18"/>
  <c r="P68" i="18"/>
  <c r="P173" i="18"/>
  <c r="P86" i="18"/>
  <c r="P131" i="18"/>
  <c r="P200" i="18"/>
  <c r="P78" i="18"/>
  <c r="P158" i="18"/>
  <c r="P229" i="18"/>
  <c r="P85" i="18"/>
  <c r="P144" i="18"/>
  <c r="P203" i="18"/>
  <c r="P183" i="18"/>
  <c r="P130" i="18"/>
  <c r="P201" i="18"/>
  <c r="P135" i="18"/>
  <c r="P128" i="18"/>
  <c r="P211" i="18"/>
  <c r="P243" i="18"/>
  <c r="P150" i="18"/>
  <c r="P233" i="18"/>
  <c r="P89" i="18"/>
  <c r="P148" i="18"/>
  <c r="P207" i="18"/>
  <c r="P122" i="18"/>
  <c r="P252" i="18"/>
  <c r="P238" i="18"/>
  <c r="P236" i="18"/>
  <c r="P258" i="18"/>
  <c r="P112" i="18"/>
  <c r="P110" i="18"/>
  <c r="P240" i="18"/>
  <c r="P226" i="18"/>
  <c r="P80" i="18"/>
  <c r="P185" i="18"/>
  <c r="P242" i="18"/>
  <c r="P143" i="18"/>
  <c r="P212" i="18"/>
  <c r="P90" i="18"/>
  <c r="P230" i="18"/>
  <c r="P72" i="18"/>
  <c r="P129" i="18"/>
  <c r="P222" i="18"/>
  <c r="P76" i="18"/>
  <c r="P146" i="18"/>
  <c r="P217" i="18"/>
  <c r="P73" i="18"/>
  <c r="P132" i="18"/>
  <c r="P191" i="18"/>
  <c r="P262" i="18"/>
  <c r="P118" i="18"/>
  <c r="P189" i="18"/>
  <c r="P260" i="18"/>
  <c r="P116" i="18"/>
  <c r="P199" i="18"/>
  <c r="P123" i="18"/>
  <c r="P138" i="18"/>
  <c r="P221" i="18"/>
  <c r="P77" i="18"/>
  <c r="P136" i="18"/>
  <c r="P209" i="18"/>
  <c r="P266" i="18"/>
  <c r="P108" i="18"/>
  <c r="P94" i="18"/>
  <c r="P92" i="18"/>
  <c r="P114" i="18"/>
  <c r="P256" i="18"/>
  <c r="P254" i="18"/>
  <c r="P96" i="18"/>
  <c r="P82" i="18"/>
  <c r="P163" i="18"/>
  <c r="P244" i="18"/>
  <c r="P98" i="18"/>
  <c r="P84" i="18"/>
  <c r="P141" i="18"/>
  <c r="P234" i="18"/>
  <c r="P88" i="18"/>
  <c r="P216" i="18"/>
  <c r="P202" i="18"/>
  <c r="P231" i="18"/>
  <c r="P161" i="18"/>
  <c r="P134" i="18"/>
  <c r="P205" i="18"/>
  <c r="P264" i="18"/>
  <c r="P120" i="18"/>
  <c r="P179" i="18"/>
  <c r="P250" i="18"/>
  <c r="P106" i="18"/>
  <c r="P177" i="18"/>
  <c r="P248" i="18"/>
  <c r="P104" i="18"/>
  <c r="P187" i="18"/>
  <c r="P75" i="18"/>
  <c r="P126" i="18"/>
  <c r="P124" i="18"/>
  <c r="P193" i="18"/>
  <c r="P167" i="18"/>
  <c r="P165" i="18"/>
  <c r="P175" i="18"/>
  <c r="P197" i="18"/>
  <c r="P181" i="18"/>
  <c r="P155" i="18"/>
  <c r="P224" i="18"/>
  <c r="P102" i="18"/>
  <c r="P169" i="18"/>
  <c r="P214" i="18"/>
  <c r="P151" i="18"/>
  <c r="P232" i="18"/>
  <c r="P157" i="18"/>
  <c r="P159" i="18"/>
  <c r="P139" i="18"/>
  <c r="P220" i="18"/>
  <c r="P67" i="18"/>
  <c r="Q67" i="18" s="1"/>
  <c r="N271" i="18"/>
  <c r="N272" i="18" s="1"/>
  <c r="Q267" i="18" l="1"/>
  <c r="Q13" i="18"/>
  <c r="N274" i="18"/>
  <c r="N276" i="18" l="1"/>
  <c r="C4" i="3"/>
</calcChain>
</file>

<file path=xl/sharedStrings.xml><?xml version="1.0" encoding="utf-8"?>
<sst xmlns="http://schemas.openxmlformats.org/spreadsheetml/2006/main" count="381" uniqueCount="241">
  <si>
    <t>Secondment</t>
  </si>
  <si>
    <t>Resource Types</t>
  </si>
  <si>
    <r>
      <rPr>
        <b/>
        <sz val="14"/>
        <color theme="1"/>
        <rFont val="Calibri"/>
        <family val="2"/>
        <scheme val="minor"/>
      </rPr>
      <t>Daily rate</t>
    </r>
    <r>
      <rPr>
        <sz val="14"/>
        <color theme="1"/>
        <rFont val="Calibri"/>
        <family val="2"/>
        <scheme val="minor"/>
      </rPr>
      <t xml:space="preserve"> </t>
    </r>
    <r>
      <rPr>
        <sz val="11"/>
        <color theme="1"/>
        <rFont val="Calibri"/>
        <family val="2"/>
        <scheme val="minor"/>
      </rPr>
      <t xml:space="preserve">(ex GST) </t>
    </r>
  </si>
  <si>
    <t>Name</t>
  </si>
  <si>
    <t>Role</t>
  </si>
  <si>
    <t>Signature</t>
  </si>
  <si>
    <t>Date</t>
  </si>
  <si>
    <t>Description</t>
  </si>
  <si>
    <t>Index</t>
  </si>
  <si>
    <t>Value</t>
  </si>
  <si>
    <t>Standardised NSW Government Role Type1</t>
  </si>
  <si>
    <t>Engagement Type</t>
  </si>
  <si>
    <t>Graduate/Analyst</t>
  </si>
  <si>
    <t>Professional / Consultant</t>
  </si>
  <si>
    <t>Senior Professional / Senior Consultant</t>
  </si>
  <si>
    <t>Associate / Manager</t>
  </si>
  <si>
    <t>Principal / Senior Manager</t>
  </si>
  <si>
    <t>Senior Principal / Director</t>
  </si>
  <si>
    <t>Executive/ Partner</t>
  </si>
  <si>
    <t>Pricing Model</t>
  </si>
  <si>
    <t>Program and Project Management</t>
  </si>
  <si>
    <t>Project Governance</t>
  </si>
  <si>
    <t>Service Strategy and Planning</t>
  </si>
  <si>
    <t>Graduate / Analyst</t>
  </si>
  <si>
    <t>Performs data gathering and analysis with technical skills. Low level of industry knowledge.  Works under supervision by more senior team members.</t>
  </si>
  <si>
    <t>0-2</t>
  </si>
  <si>
    <t>Higher level technical skills, broader experience base, business process &amp; industry knowledge.  Requires limited supervision and may lead analyst/ graduate.</t>
  </si>
  <si>
    <t>Junior management level, specialist technical and subject matter expertise; leads more complex engagements and manages assignment schedules and resource allocation. Ability to lead at client meetings and choose an appropriate solution in responding to a client’s needs.  Authors proposals and pitches.</t>
  </si>
  <si>
    <t>8+</t>
  </si>
  <si>
    <t xml:space="preserve">Senior employee with significant specialist expertise and team leadership capabilities. Practice lead with project management, consulting and facilitation skills and high quality written comms skills including proposals, reports, contractual letters and project plans.   </t>
  </si>
  <si>
    <t>10+</t>
  </si>
  <si>
    <t>15+</t>
  </si>
  <si>
    <t>Alternately: SME / Domain expert with deep technical skills but limited leadership responsibility</t>
  </si>
  <si>
    <t>Senior Management member and highly experienced practitioner with a broad range of experience within the industry. Provides strategic advice and manages overall commercial strategy. Manages senior client relationships at a strategic level.</t>
  </si>
  <si>
    <t>Resource type</t>
  </si>
  <si>
    <t>IA Service Type</t>
  </si>
  <si>
    <t>Yes</t>
  </si>
  <si>
    <t>No</t>
  </si>
  <si>
    <t>Rate after Discounts</t>
  </si>
  <si>
    <t>Total</t>
  </si>
  <si>
    <t>Discounts</t>
  </si>
  <si>
    <t>Total secondment Discount</t>
  </si>
  <si>
    <t>Total Contract Size Discount</t>
  </si>
  <si>
    <t>Contract Size</t>
  </si>
  <si>
    <t>Secondment Discount</t>
  </si>
  <si>
    <r>
      <t>Contract Size discount structure (%) for above</t>
    </r>
    <r>
      <rPr>
        <b/>
        <sz val="12"/>
        <rFont val="Calibri"/>
        <family val="2"/>
        <scheme val="minor"/>
      </rPr>
      <t xml:space="preserve"> $5M </t>
    </r>
  </si>
  <si>
    <t>&gt; 25%</t>
  </si>
  <si>
    <t>What do the highlighted colours in the cells mean:</t>
  </si>
  <si>
    <t>Architecture</t>
  </si>
  <si>
    <t>Supplier sign-off</t>
  </si>
  <si>
    <t>2-4</t>
  </si>
  <si>
    <t>4-8</t>
  </si>
  <si>
    <t>Establishes program/project leadership and executes program/project plans, monitoring and controlling the development of the program/project according to Cost Management plans and Stakeholders and Communication Management plans. The service also includes project initiation, contract management and administration and peer review assessment.</t>
  </si>
  <si>
    <t>Infrastructure Advisory Standard Commercial Framework Pricing Template</t>
  </si>
  <si>
    <t>Daily Rate Legend - comparison with the recommended IA SCF (% above IA SCF)</t>
  </si>
  <si>
    <t>Organisation Name</t>
  </si>
  <si>
    <t>ABN</t>
  </si>
  <si>
    <t>Assumptions/Comments</t>
  </si>
  <si>
    <t>Optional Field 2</t>
  </si>
  <si>
    <t>Optional Field 3</t>
  </si>
  <si>
    <t>Hidden cells (optional fields) -&gt;</t>
  </si>
  <si>
    <t>&lt;= 10%</t>
  </si>
  <si>
    <t>RFT ID</t>
  </si>
  <si>
    <t>Project Stage</t>
  </si>
  <si>
    <r>
      <rPr>
        <b/>
        <sz val="11"/>
        <color theme="1"/>
        <rFont val="Calibri"/>
        <family val="2"/>
        <scheme val="minor"/>
      </rPr>
      <t>Step 1.</t>
    </r>
    <r>
      <rPr>
        <sz val="11"/>
        <color theme="1"/>
        <rFont val="Calibri"/>
        <family val="2"/>
        <scheme val="minor"/>
      </rPr>
      <t xml:space="preserve"> Insert RFT ID</t>
    </r>
  </si>
  <si>
    <r>
      <rPr>
        <b/>
        <sz val="11"/>
        <color theme="1"/>
        <rFont val="Calibri"/>
        <family val="2"/>
        <scheme val="minor"/>
      </rPr>
      <t>Step 2.</t>
    </r>
    <r>
      <rPr>
        <sz val="11"/>
        <color theme="1"/>
        <rFont val="Calibri"/>
        <family val="2"/>
        <scheme val="minor"/>
      </rPr>
      <t xml:space="preserve"> Select the pricing model applicable to engagement type</t>
    </r>
  </si>
  <si>
    <r>
      <rPr>
        <b/>
        <sz val="11"/>
        <color theme="1"/>
        <rFont val="Calibri"/>
        <family val="2"/>
        <scheme val="minor"/>
      </rPr>
      <t>Step 3.</t>
    </r>
    <r>
      <rPr>
        <sz val="11"/>
        <color theme="1"/>
        <rFont val="Calibri"/>
        <family val="2"/>
        <scheme val="minor"/>
      </rPr>
      <t xml:space="preserve"> Enter estimated engagement start and end dates in the following format DD/MM/YYYY</t>
    </r>
  </si>
  <si>
    <t>To use this template, please follow these steps on tab 'S.1 Pricing &amp; Resource Mix':</t>
  </si>
  <si>
    <t>Minimum years of relevant experience guide</t>
  </si>
  <si>
    <t>For further assistance/enquiries with this form, please contact NSW Procurement Service Centre on:
1800 679 289 or email nswbuy@treasury.nsw.gov.au</t>
  </si>
  <si>
    <r>
      <rPr>
        <b/>
        <sz val="14"/>
        <color theme="1"/>
        <rFont val="Calibri"/>
        <family val="2"/>
        <scheme val="minor"/>
      </rPr>
      <t>Duration</t>
    </r>
    <r>
      <rPr>
        <b/>
        <sz val="11"/>
        <color theme="1"/>
        <rFont val="Calibri"/>
        <family val="2"/>
        <scheme val="minor"/>
      </rPr>
      <t xml:space="preserve"> 
</t>
    </r>
    <r>
      <rPr>
        <sz val="8"/>
        <color theme="1"/>
        <rFont val="Calibri"/>
        <family val="2"/>
        <scheme val="minor"/>
      </rPr>
      <t>(working days)</t>
    </r>
  </si>
  <si>
    <t>Expenses details (optional)</t>
  </si>
  <si>
    <t>Estimated days (% of total project duration)</t>
  </si>
  <si>
    <r>
      <rPr>
        <b/>
        <sz val="12"/>
        <color theme="1"/>
        <rFont val="Calibri"/>
        <family val="2"/>
        <scheme val="minor"/>
      </rPr>
      <t xml:space="preserve">Total Discount $ </t>
    </r>
    <r>
      <rPr>
        <sz val="8"/>
        <color theme="1"/>
        <rFont val="Calibri"/>
        <family val="2"/>
        <scheme val="minor"/>
      </rPr>
      <t>(ex GST)</t>
    </r>
  </si>
  <si>
    <t>Stage Name</t>
  </si>
  <si>
    <t>Stage description / Key activities</t>
  </si>
  <si>
    <r>
      <rPr>
        <b/>
        <sz val="14"/>
        <color theme="1"/>
        <rFont val="Calibri"/>
        <family val="2"/>
        <scheme val="minor"/>
      </rPr>
      <t>Estimated days</t>
    </r>
    <r>
      <rPr>
        <sz val="12"/>
        <color theme="1"/>
        <rFont val="Calibri"/>
        <family val="2"/>
        <scheme val="minor"/>
      </rPr>
      <t xml:space="preserve">
</t>
    </r>
    <r>
      <rPr>
        <sz val="8"/>
        <color theme="1"/>
        <rFont val="Calibri"/>
        <family val="2"/>
        <scheme val="minor"/>
      </rPr>
      <t>(1 day = 8 hrs)</t>
    </r>
  </si>
  <si>
    <t>Stage duration (weeks)</t>
  </si>
  <si>
    <t>Project Stages</t>
  </si>
  <si>
    <t>Resources Breakdown</t>
  </si>
  <si>
    <r>
      <rPr>
        <b/>
        <sz val="11"/>
        <color theme="1"/>
        <rFont val="Calibri"/>
        <family val="2"/>
        <scheme val="minor"/>
      </rPr>
      <t>Step 5.</t>
    </r>
    <r>
      <rPr>
        <sz val="11"/>
        <color theme="1"/>
        <rFont val="Calibri"/>
        <family val="2"/>
        <scheme val="minor"/>
      </rPr>
      <t xml:space="preserve"> Provide resources information. Starting with project stage (dropdown from stages provided on step 4)</t>
    </r>
  </si>
  <si>
    <r>
      <rPr>
        <b/>
        <sz val="14"/>
        <color theme="1"/>
        <rFont val="Calibri"/>
        <family val="2"/>
        <scheme val="minor"/>
      </rPr>
      <t>Estimated resource days</t>
    </r>
    <r>
      <rPr>
        <sz val="12"/>
        <color theme="1"/>
        <rFont val="Calibri"/>
        <family val="2"/>
        <scheme val="minor"/>
      </rPr>
      <t xml:space="preserve">
</t>
    </r>
    <r>
      <rPr>
        <sz val="8"/>
        <color theme="1"/>
        <rFont val="Calibri"/>
        <family val="2"/>
        <scheme val="minor"/>
      </rPr>
      <t>(1 day = 8 hrs)</t>
    </r>
  </si>
  <si>
    <t xml:space="preserve">Field team leadership role, moderate level of technical and subject matter expertise. Further competencies include critical thinking and comms skills and ability to lead simple engagements  </t>
  </si>
  <si>
    <t>Management member and experienced practitioner within the industry. Provides strategic and technical advice and leads technical teams. Key in sales activity and client relationship management</t>
  </si>
  <si>
    <t>Service Type</t>
  </si>
  <si>
    <t>Definitions</t>
  </si>
  <si>
    <t>Architecture Design and Advisory</t>
  </si>
  <si>
    <t>The consultant in this capability demonstrates specialised skill and experience to design new buildings and structures, refurbishment and interior fit out of existing buildings and adaptive reuse of heritage buildings. Technical services include site based master planning, concept design and feasibility, architectural documentation for construction, coordination of sub consultants. Key skills may also include architectural research, preparation of return briefs and strategic thinking. </t>
  </si>
  <si>
    <t>Management</t>
  </si>
  <si>
    <t>Project Control and Scheduling</t>
  </si>
  <si>
    <t>Monitors cost and schedules, including conducting lifecycle cost analysis, Critical Path Method analysis and scheduling. It reviews and monitors project activities, generates progress against planned reports and recommends actions to recover schedule or improve efficiency.  Contributes to planning and project management activities within a larger project or program. Includes peer review assessment.</t>
  </si>
  <si>
    <t>Service Strategy and Service Planning</t>
  </si>
  <si>
    <t>The consultant in this capability will demonstrate the ability to establish a strategic planning vision that can be actioned through strategic plans and government policy frameworks. Propose and test strategic planning scenarios that recognise current conditions and anticipate long term change. Identify services needs and performance outcomes to be delivered by single or multiple assets, by asset portfolios or through masterplans (includes master planning services) at a range of scales. Communicate with diverse stakeholders to develop strategic planning proposals. Undertake peer review assessment and research as required.</t>
  </si>
  <si>
    <t>Designs and establishes a framework for decision making in Infrastructure Programs and Projects. Includes approval pathways, quality assurance mechanisms, stakeholder management approaches, points of accountability. Includes executing processes to oversee program and project progress and providing peer review assessment.</t>
  </si>
  <si>
    <t>Design Management </t>
  </si>
  <si>
    <t>Manages the design process including planning and initiating a design, managing and controlling the design process to meet specifications, budget and time constraints. Contributes to planning and project management activities within a larger project or program. Includes peer review assessment.</t>
  </si>
  <si>
    <r>
      <rPr>
        <b/>
        <sz val="11"/>
        <color theme="1"/>
        <rFont val="Calibri"/>
        <family val="2"/>
        <scheme val="minor"/>
      </rPr>
      <t>Step 8.</t>
    </r>
    <r>
      <rPr>
        <sz val="11"/>
        <color theme="1"/>
        <rFont val="Calibri"/>
        <family val="2"/>
        <scheme val="minor"/>
      </rPr>
      <t xml:space="preserve">  Select service type from the drop down menu in IA service type column. The IA service type column consist of services that are mapped to CiC services</t>
    </r>
  </si>
  <si>
    <r>
      <rPr>
        <b/>
        <sz val="11"/>
        <color theme="1"/>
        <rFont val="Calibri"/>
        <family val="2"/>
        <scheme val="minor"/>
      </rPr>
      <t>Step 4.</t>
    </r>
    <r>
      <rPr>
        <sz val="11"/>
        <color theme="1"/>
        <rFont val="Calibri"/>
        <family val="2"/>
        <scheme val="minor"/>
      </rPr>
      <t xml:space="preserve"> Provide project stages information: Project Stage, Stage Name, Optional Fields 1, 2 and 3 (unhide columns 'F' to 'H' by clicking on '+'), Stage description / Key activities, Stage duration (weeks)</t>
    </r>
  </si>
  <si>
    <r>
      <rPr>
        <b/>
        <sz val="11"/>
        <color theme="1"/>
        <rFont val="Calibri"/>
        <family val="2"/>
        <scheme val="minor"/>
      </rPr>
      <t>Step 10.</t>
    </r>
    <r>
      <rPr>
        <sz val="11"/>
        <color theme="1"/>
        <rFont val="Calibri"/>
        <family val="2"/>
        <scheme val="minor"/>
      </rPr>
      <t xml:space="preserve"> Select resource type from the drop down menu</t>
    </r>
  </si>
  <si>
    <r>
      <rPr>
        <b/>
        <sz val="11"/>
        <color theme="1"/>
        <rFont val="Calibri"/>
        <family val="2"/>
        <scheme val="minor"/>
      </rPr>
      <t>Step 11.</t>
    </r>
    <r>
      <rPr>
        <sz val="11"/>
        <color theme="1"/>
        <rFont val="Calibri"/>
        <family val="2"/>
        <scheme val="minor"/>
      </rPr>
      <t xml:space="preserve"> Select whether the resource is a secondment or not</t>
    </r>
  </si>
  <si>
    <r>
      <rPr>
        <b/>
        <sz val="11"/>
        <color theme="1"/>
        <rFont val="Calibri"/>
        <family val="2"/>
        <scheme val="minor"/>
      </rPr>
      <t>Step 12.</t>
    </r>
    <r>
      <rPr>
        <sz val="11"/>
        <color theme="1"/>
        <rFont val="Calibri"/>
        <family val="2"/>
        <scheme val="minor"/>
      </rPr>
      <t xml:space="preserve"> Provide the list of proposed resources daily rate and estimated working days. Please note that details of each individual resource will be in a separate line</t>
    </r>
  </si>
  <si>
    <r>
      <rPr>
        <b/>
        <sz val="11"/>
        <color theme="1"/>
        <rFont val="Calibri"/>
        <family val="2"/>
        <scheme val="minor"/>
      </rPr>
      <t>Step 14.</t>
    </r>
    <r>
      <rPr>
        <sz val="11"/>
        <color theme="1"/>
        <rFont val="Calibri"/>
        <family val="2"/>
        <scheme val="minor"/>
      </rPr>
      <t xml:space="preserve"> Provide discount rate as % for secondment and contract size, if applicable</t>
    </r>
  </si>
  <si>
    <r>
      <rPr>
        <b/>
        <sz val="11"/>
        <color theme="1"/>
        <rFont val="Calibri"/>
        <family val="2"/>
        <scheme val="minor"/>
      </rPr>
      <t xml:space="preserve">Step 16. </t>
    </r>
    <r>
      <rPr>
        <sz val="11"/>
        <color theme="1"/>
        <rFont val="Calibri"/>
        <family val="2"/>
        <scheme val="minor"/>
      </rPr>
      <t>Input assumptions/comments</t>
    </r>
  </si>
  <si>
    <r>
      <rPr>
        <b/>
        <sz val="11"/>
        <color theme="1"/>
        <rFont val="Calibri"/>
        <family val="2"/>
        <scheme val="minor"/>
      </rPr>
      <t xml:space="preserve">Step 17. </t>
    </r>
    <r>
      <rPr>
        <sz val="11"/>
        <color theme="1"/>
        <rFont val="Calibri"/>
        <family val="2"/>
        <scheme val="minor"/>
      </rPr>
      <t>Sign-off</t>
    </r>
  </si>
  <si>
    <r>
      <rPr>
        <b/>
        <sz val="11"/>
        <color theme="1"/>
        <rFont val="Calibri"/>
        <family val="2"/>
        <scheme val="minor"/>
      </rPr>
      <t xml:space="preserve">Step 15. </t>
    </r>
    <r>
      <rPr>
        <sz val="11"/>
        <color theme="1"/>
        <rFont val="Calibri"/>
        <family val="2"/>
        <scheme val="minor"/>
      </rPr>
      <t>Input estimated expenses. Supplier have option to add additional sheet if they need to provide details of reimbursable expenses</t>
    </r>
  </si>
  <si>
    <t>&gt;10% to &lt;=25%</t>
  </si>
  <si>
    <r>
      <rPr>
        <b/>
        <sz val="12"/>
        <color theme="1"/>
        <rFont val="Calibri"/>
        <family val="2"/>
        <scheme val="minor"/>
      </rPr>
      <t>Total price before discounts - Subtotal per stage</t>
    </r>
    <r>
      <rPr>
        <sz val="12"/>
        <color theme="1"/>
        <rFont val="Calibri"/>
        <family val="2"/>
        <scheme val="minor"/>
      </rPr>
      <t xml:space="preserve">
</t>
    </r>
    <r>
      <rPr>
        <sz val="10"/>
        <color theme="1"/>
        <rFont val="Calibri"/>
        <family val="2"/>
        <scheme val="minor"/>
      </rPr>
      <t>(ex GST)</t>
    </r>
  </si>
  <si>
    <r>
      <rPr>
        <sz val="12"/>
        <color theme="1"/>
        <rFont val="Calibri"/>
        <family val="2"/>
        <scheme val="minor"/>
      </rPr>
      <t>C</t>
    </r>
    <r>
      <rPr>
        <b/>
        <sz val="12"/>
        <color theme="1"/>
        <rFont val="Calibri"/>
        <family val="2"/>
        <scheme val="minor"/>
      </rPr>
      <t>harged price (After all discounts)</t>
    </r>
  </si>
  <si>
    <r>
      <rPr>
        <b/>
        <sz val="12"/>
        <color theme="1"/>
        <rFont val="Calibri"/>
        <family val="2"/>
        <scheme val="minor"/>
      </rPr>
      <t>Total price after discounts</t>
    </r>
    <r>
      <rPr>
        <sz val="12"/>
        <color theme="1"/>
        <rFont val="Calibri"/>
        <family val="2"/>
        <scheme val="minor"/>
      </rPr>
      <t xml:space="preserve">
</t>
    </r>
    <r>
      <rPr>
        <sz val="10"/>
        <color theme="1"/>
        <rFont val="Calibri"/>
        <family val="2"/>
        <scheme val="minor"/>
      </rPr>
      <t>(ex GST)</t>
    </r>
  </si>
  <si>
    <r>
      <rPr>
        <b/>
        <sz val="12"/>
        <color theme="1"/>
        <rFont val="Calibri"/>
        <family val="2"/>
        <scheme val="minor"/>
      </rPr>
      <t>Total price before discounts</t>
    </r>
    <r>
      <rPr>
        <sz val="12"/>
        <color theme="1"/>
        <rFont val="Calibri"/>
        <family val="2"/>
        <scheme val="minor"/>
      </rPr>
      <t xml:space="preserve">
</t>
    </r>
    <r>
      <rPr>
        <sz val="10"/>
        <color theme="1"/>
        <rFont val="Calibri"/>
        <family val="2"/>
        <scheme val="minor"/>
      </rPr>
      <t>(ex GST)</t>
    </r>
  </si>
  <si>
    <r>
      <t xml:space="preserve">Maximum expenses estimated </t>
    </r>
    <r>
      <rPr>
        <sz val="8"/>
        <color theme="1"/>
        <rFont val="Calibri"/>
        <family val="2"/>
        <scheme val="minor"/>
      </rPr>
      <t>(ex GST) - **Recommeded maximum expenses is 7% of total engagement price after discount</t>
    </r>
  </si>
  <si>
    <r>
      <t xml:space="preserve">Total engagement price after discount </t>
    </r>
    <r>
      <rPr>
        <sz val="8"/>
        <color theme="1"/>
        <rFont val="Calibri"/>
        <family val="2"/>
        <scheme val="minor"/>
      </rPr>
      <t>(ex GST)</t>
    </r>
  </si>
  <si>
    <r>
      <t xml:space="preserve">Total engagement price after discount and expenses </t>
    </r>
    <r>
      <rPr>
        <sz val="8"/>
        <color theme="1"/>
        <rFont val="Calibri"/>
        <family val="2"/>
        <scheme val="minor"/>
      </rPr>
      <t>(ex GST)</t>
    </r>
  </si>
  <si>
    <t>Optional Field 1</t>
  </si>
  <si>
    <t>Terms</t>
  </si>
  <si>
    <t>Definition</t>
  </si>
  <si>
    <t>Assignment</t>
  </si>
  <si>
    <t>Specific output is defined. Management of the project is the responsibility of the supplier and payment is triggered by milestones against deliverables. Risk of delivery is borne by supplier i.e. if  deliverables are not accepted by NSW Government then it is the supplier's responsibility to rectify at own cost. The pricing model could be Fixed Price, Outcome based Risk &amp; Reward or Time &amp; Material. Payment is triggered by delivery of defined services</t>
  </si>
  <si>
    <t>NSW Government is responsible for the management of the resource. The supplier is responsible for providing resources with the right skills, processes and systems and the payments are linked to days worked. Risk of delivery of output is borne by NSW Government i.e. if  deliverables are not as required then rectification is carried out at NSW Government expense (possibly using the same seconded resources). Payment is triggered by timesheet - days worked.</t>
  </si>
  <si>
    <t xml:space="preserve">The method used to determine the price for products and services. (e.g. Fixed Price,  Time and Materials, Outcome based Risk &amp; Reward) </t>
  </si>
  <si>
    <t>Fixed Price</t>
  </si>
  <si>
    <t>The price for an engagement is defined and agreed by both parties before the engagement starts based on a defined scope. This price is set (fixed) and is not affected by the actual amount of resources utilised during the life of the project.  Variations in scope or requirements after contract award may generate changes to the fixed price</t>
  </si>
  <si>
    <t>Time and Materials- Uncapped</t>
  </si>
  <si>
    <t>The cost for an engagement depends on the actual amount of resources required to achieve the desired outcomes and is variable. Commercials are agreed before the engagement starts at a rate level (cost per hour or day of a resource x the number of days). The supplier invoices the client for the full amount of resources utilised during a particular period. The engagement cost is not capped.</t>
  </si>
  <si>
    <t>Time and Materials- Capped</t>
  </si>
  <si>
    <t>The cost for an engagement depends on the actual amount of resources required to achieve the desired outcomes and is variable. Commercials are agreed before the engagement starts at a rate level (cost per hour or day of a resource x number of days ). The supplier invoices the client for the full amount of resources utilised during a particular period up to or equal to the agreed capped amount and cannot be exceeded. Engagement cost is capped as agreed between the parties in the contract.</t>
  </si>
  <si>
    <t>Outcome based Risk and Reward</t>
  </si>
  <si>
    <t>The cost for an engagement depends on the supplier’s ability to meet defined outcomes rather than for the actual resourcing requirements and expenses. The supplier is financially rewarded for exceeding expectations but risks penalty or non-payment if outcomes are not delivered. Outcomes based Risk/ Reward is often difficult to monitor and measure and may lead to disputes between parties.</t>
  </si>
  <si>
    <t>Daily</t>
  </si>
  <si>
    <t>A day is defined as 8 hours of work</t>
  </si>
  <si>
    <t>Table A.2 - Service Definitions</t>
  </si>
  <si>
    <t>Discounts - comparison with the recommended IA SCF</t>
  </si>
  <si>
    <t>Below recommended</t>
  </si>
  <si>
    <t>Expenses - comparison with the recommended IA SCF</t>
  </si>
  <si>
    <t>Above recommended</t>
  </si>
  <si>
    <t>&lt;-- Click on the numbers to hide/unhide rows (1 = minimum visible rows; 5 = maximum visible rows)</t>
  </si>
  <si>
    <r>
      <rPr>
        <b/>
        <sz val="11"/>
        <color theme="1"/>
        <rFont val="Calibri"/>
        <family val="2"/>
        <scheme val="minor"/>
      </rPr>
      <t>Step 13 (Optional).</t>
    </r>
    <r>
      <rPr>
        <sz val="11"/>
        <color theme="1"/>
        <rFont val="Calibri"/>
        <family val="2"/>
        <scheme val="minor"/>
      </rPr>
      <t xml:space="preserve"> ). For both Project Stages and Resources Breakdown, you can unhide/hide rows by either clicking on '+'/'-' or the 1 to 5 numbers on the left. You can add up to 50 Project Stages and 200 Resources.</t>
    </r>
  </si>
  <si>
    <t>1. Manually entered resource daily rate will highlight to a colour (see legend) based on its variance from the recommended capped rates under the Infrastructure Advisory Standard Commercial Framework (IA SCF)
2. The cells with secondment and contract size discounts will turn Orange if lower than the recommended discounts under the IA SCF
3. The expense cell will turn Orange if above the recommended expense under the IA SCF</t>
  </si>
  <si>
    <t xml:space="preserve">Tips: 
1. All manual inputs fields are highlighted in yellow
</t>
  </si>
  <si>
    <r>
      <t xml:space="preserve">Step 9 (Optional). </t>
    </r>
    <r>
      <rPr>
        <sz val="11"/>
        <color theme="1"/>
        <rFont val="Calibri"/>
        <family val="2"/>
        <scheme val="minor"/>
      </rPr>
      <t>Provide optional information on columns 'F' to 'H' by clicking on '+'. (E.g. resource name, Company role, stages descriptions, etc.)</t>
    </r>
  </si>
  <si>
    <t>Table A.3 - Other Definitions</t>
  </si>
  <si>
    <t>Click on the numbers on top left of this worksheet to hide/unhide rows (1 = minimum visible rows; 5 = maximum visible rows)</t>
  </si>
  <si>
    <r>
      <t xml:space="preserve">Start Date
</t>
    </r>
    <r>
      <rPr>
        <sz val="8"/>
        <color theme="1"/>
        <rFont val="Calibri"/>
        <family val="2"/>
        <scheme val="minor"/>
      </rPr>
      <t>(DD/MM/YYYY)</t>
    </r>
  </si>
  <si>
    <r>
      <t xml:space="preserve">End Date
</t>
    </r>
    <r>
      <rPr>
        <sz val="8"/>
        <color theme="1"/>
        <rFont val="Calibri"/>
        <family val="2"/>
        <scheme val="minor"/>
      </rPr>
      <t>(DD/MM/YYYY)</t>
    </r>
  </si>
  <si>
    <r>
      <rPr>
        <b/>
        <sz val="11"/>
        <color theme="1"/>
        <rFont val="Calibri"/>
        <family val="2"/>
        <scheme val="minor"/>
      </rPr>
      <t>Step 6.</t>
    </r>
    <r>
      <rPr>
        <sz val="11"/>
        <color theme="1"/>
        <rFont val="Calibri"/>
        <family val="2"/>
        <scheme val="minor"/>
      </rPr>
      <t xml:space="preserve"> Select service type from the drop down menu in </t>
    </r>
    <r>
      <rPr>
        <b/>
        <sz val="11"/>
        <color theme="1"/>
        <rFont val="Calibri"/>
        <family val="2"/>
        <scheme val="minor"/>
      </rPr>
      <t>Sub-category</t>
    </r>
    <r>
      <rPr>
        <sz val="11"/>
        <color theme="1"/>
        <rFont val="Calibri"/>
        <family val="2"/>
        <scheme val="minor"/>
      </rPr>
      <t xml:space="preserve"> column</t>
    </r>
  </si>
  <si>
    <r>
      <rPr>
        <b/>
        <sz val="11"/>
        <color theme="1"/>
        <rFont val="Calibri"/>
        <family val="2"/>
        <scheme val="minor"/>
      </rPr>
      <t>Step 7.</t>
    </r>
    <r>
      <rPr>
        <sz val="11"/>
        <color theme="1"/>
        <rFont val="Calibri"/>
        <family val="2"/>
        <scheme val="minor"/>
      </rPr>
      <t xml:space="preserve"> Select service type from the drop down menu in </t>
    </r>
    <r>
      <rPr>
        <b/>
        <sz val="11"/>
        <color theme="1"/>
        <rFont val="Calibri"/>
        <family val="2"/>
        <scheme val="minor"/>
      </rPr>
      <t>Definition</t>
    </r>
    <r>
      <rPr>
        <sz val="11"/>
        <color theme="1"/>
        <rFont val="Calibri"/>
        <family val="2"/>
        <scheme val="minor"/>
      </rPr>
      <t xml:space="preserve"> column</t>
    </r>
  </si>
  <si>
    <t>Sub-category</t>
  </si>
  <si>
    <t>Permits</t>
  </si>
  <si>
    <t>Project Management</t>
  </si>
  <si>
    <t>Strategic planning and advice services</t>
  </si>
  <si>
    <t>DAs</t>
  </si>
  <si>
    <t>Commercial Planning and advice services</t>
  </si>
  <si>
    <t>Environmental Impact Assessment</t>
  </si>
  <si>
    <t>Asset Managment</t>
  </si>
  <si>
    <t>Technical Planning and advice services</t>
  </si>
  <si>
    <t>Site Surveys</t>
  </si>
  <si>
    <t>Capitalisation</t>
  </si>
  <si>
    <t>Structural assessments</t>
  </si>
  <si>
    <t>Site acceptance</t>
  </si>
  <si>
    <t>Geotech Assessments</t>
  </si>
  <si>
    <t>Surveyor</t>
  </si>
  <si>
    <t>Planning advisory consulting</t>
  </si>
  <si>
    <t>Land Surveying / Spatial</t>
  </si>
  <si>
    <t>Structural engineering</t>
  </si>
  <si>
    <t>Geotechnical Engineering and Hydrology</t>
  </si>
  <si>
    <t>Asset and Facilities Management</t>
  </si>
  <si>
    <t>Cost modelling and planning</t>
  </si>
  <si>
    <t>Commissioning</t>
  </si>
  <si>
    <t>Resources Planning and Management</t>
  </si>
  <si>
    <t>C01 Site Acquisition, Enviornment Design (SAED) Services</t>
  </si>
  <si>
    <t>C03 Project Services</t>
  </si>
  <si>
    <t>C06 Consultancy Services</t>
  </si>
  <si>
    <t>Table A.1 -  Resource Types</t>
  </si>
  <si>
    <t>Category</t>
  </si>
  <si>
    <t>Subcategory</t>
  </si>
  <si>
    <t xml:space="preserve">Evaluates the bio-diversity assessment and the likely environmental impacts of a proposed project or development. </t>
  </si>
  <si>
    <t xml:space="preserve">Advises on planning permit pathways and processes for an infrastructure project, provides regulatory advice, conducts pre application investigations, prepares application documents, advises on planning authority relationship management and monitors application outcome. </t>
  </si>
  <si>
    <t>Land Surveying: Determines accurate terrestrial or three-dimensional position of points and the distances and angles between them required to establish land maps, boundaries and locations.</t>
  </si>
  <si>
    <t>Analyses, models, designs and documents the structural components of buildings, such as footings, beams, floors, facade, roof structure walls, columns and roadworks, hydraulic and stormwater designs associated with buildings. Includes peer review assessment.</t>
  </si>
  <si>
    <t>Investigates, analyses, models and reports on ground conditions, natural behaviour, slope stability, site conditions response to artificially changed conditions and capacity to support civil and architectural structures. </t>
  </si>
  <si>
    <t>Plans, acquires and manages project assets including land, buildings and equipment, vehicle fleet and security to contribute for the successful completion of the project, and provides peer review assessment.</t>
  </si>
  <si>
    <t>Models and estimates costs, including quantity surveying and resource estimation.  Conducts benchmarking, establishes cost management plans and provides peer review assessment.</t>
  </si>
  <si>
    <t xml:space="preserve">Reviews, analyses and verifies that the infrastructure and its components are complete, tested and fit for operation to the client requirements.  Includes formal handover to the final owner or client, as-built drawings and operation and maintenance manuals. </t>
  </si>
  <si>
    <r>
      <rPr>
        <b/>
        <sz val="16"/>
        <color rgb="FF4B5051"/>
        <rFont val="Calibri"/>
        <family val="2"/>
        <scheme val="minor"/>
      </rPr>
      <t>C01 Site Acquisition, Enviornment Design (SAED) Services</t>
    </r>
    <r>
      <rPr>
        <sz val="16"/>
        <color rgb="FF4B5051"/>
        <rFont val="Calibri"/>
        <family val="2"/>
        <scheme val="minor"/>
      </rPr>
      <t xml:space="preserve">
Permits, DAs, documentation, Environmental Impact Assessment, site surveys, structural and Geotech assessments, surveyor</t>
    </r>
  </si>
  <si>
    <r>
      <rPr>
        <b/>
        <sz val="16"/>
        <color rgb="FF4B5051"/>
        <rFont val="Calibri"/>
        <family val="2"/>
        <scheme val="minor"/>
      </rPr>
      <t>C03 Project Services</t>
    </r>
    <r>
      <rPr>
        <sz val="16"/>
        <color rgb="FF4B5051"/>
        <rFont val="Calibri"/>
        <family val="2"/>
        <scheme val="minor"/>
      </rPr>
      <t xml:space="preserve">
Project management, capacity management, asset management and capitalisation, site acceptance and network deployment</t>
    </r>
  </si>
  <si>
    <r>
      <rPr>
        <b/>
        <sz val="16"/>
        <color rgb="FF4B5051"/>
        <rFont val="Calibri"/>
        <family val="2"/>
        <scheme val="minor"/>
      </rPr>
      <t>C06 Consultancy Services</t>
    </r>
    <r>
      <rPr>
        <sz val="16"/>
        <color rgb="FF4B5051"/>
        <rFont val="Calibri"/>
        <family val="2"/>
        <scheme val="minor"/>
      </rPr>
      <t xml:space="preserve">
Strategic, technical, commercial planning and advice services which will also include all of the Equipment (A), Infrastructure (B) and Services (C ) categories</t>
    </r>
  </si>
  <si>
    <r>
      <t xml:space="preserve">Start Date
</t>
    </r>
    <r>
      <rPr>
        <sz val="8"/>
        <color theme="1"/>
        <rFont val="Calibri"/>
        <family val="2"/>
        <scheme val="minor"/>
      </rPr>
      <t>(DD/MM/YY)</t>
    </r>
  </si>
  <si>
    <r>
      <t xml:space="preserve">End Date
</t>
    </r>
    <r>
      <rPr>
        <sz val="8"/>
        <color theme="1"/>
        <rFont val="Calibri"/>
        <family val="2"/>
        <scheme val="minor"/>
      </rPr>
      <t>(DD/MM/YY)</t>
    </r>
  </si>
  <si>
    <t xml:space="preserve">Charged price </t>
  </si>
  <si>
    <r>
      <rPr>
        <b/>
        <sz val="12"/>
        <color theme="1"/>
        <rFont val="Calibri"/>
        <family val="2"/>
        <scheme val="minor"/>
      </rPr>
      <t xml:space="preserve">Total price </t>
    </r>
    <r>
      <rPr>
        <sz val="12"/>
        <color theme="1"/>
        <rFont val="Calibri"/>
        <family val="2"/>
        <scheme val="minor"/>
      </rPr>
      <t xml:space="preserve">
</t>
    </r>
    <r>
      <rPr>
        <sz val="10"/>
        <color theme="1"/>
        <rFont val="Calibri"/>
        <family val="2"/>
        <scheme val="minor"/>
      </rPr>
      <t>(ex GST)</t>
    </r>
  </si>
  <si>
    <t>Activity Description</t>
  </si>
  <si>
    <r>
      <rPr>
        <sz val="12"/>
        <color theme="1"/>
        <rFont val="Calibri"/>
        <family val="2"/>
        <scheme val="minor"/>
      </rPr>
      <t>C</t>
    </r>
    <r>
      <rPr>
        <b/>
        <sz val="12"/>
        <color theme="1"/>
        <rFont val="Calibri"/>
        <family val="2"/>
        <scheme val="minor"/>
      </rPr>
      <t xml:space="preserve">harged price </t>
    </r>
  </si>
  <si>
    <r>
      <t xml:space="preserve">Maximum expenses estimated </t>
    </r>
    <r>
      <rPr>
        <sz val="8"/>
        <color theme="1"/>
        <rFont val="Calibri"/>
        <family val="2"/>
        <scheme val="minor"/>
      </rPr>
      <t xml:space="preserve">(ex GST) </t>
    </r>
  </si>
  <si>
    <t>Type of Expense</t>
  </si>
  <si>
    <t>Expense Description</t>
  </si>
  <si>
    <t>Total cost (ex GST)</t>
  </si>
  <si>
    <r>
      <t xml:space="preserve">Total engagement price after expenses </t>
    </r>
    <r>
      <rPr>
        <sz val="8"/>
        <color theme="1"/>
        <rFont val="Calibri"/>
        <family val="2"/>
        <scheme val="minor"/>
      </rPr>
      <t>(ex GST)</t>
    </r>
  </si>
  <si>
    <t>C05 Maintenance Services: Fixed Price</t>
  </si>
  <si>
    <t>Maintenance Type</t>
  </si>
  <si>
    <r>
      <t xml:space="preserve">Activity Description 
</t>
    </r>
    <r>
      <rPr>
        <i/>
        <sz val="11"/>
        <color theme="1"/>
        <rFont val="Calibri"/>
        <family val="2"/>
        <scheme val="minor"/>
      </rPr>
      <t>(e.g. PMI cost per site, replace consumable xyz)</t>
    </r>
  </si>
  <si>
    <t xml:space="preserve">Site type 
</t>
  </si>
  <si>
    <t>No. of Sites</t>
  </si>
  <si>
    <t>Price per Site</t>
  </si>
  <si>
    <t>Comments/ Assumptions</t>
  </si>
  <si>
    <t>Total for Maintenance Services (Fixed Price)</t>
  </si>
  <si>
    <t xml:space="preserve">C05 Maintenance Services: Time and Materials </t>
  </si>
  <si>
    <t>Maitenance Type</t>
  </si>
  <si>
    <r>
      <t>Daily rate</t>
    </r>
    <r>
      <rPr>
        <sz val="14"/>
        <color theme="1"/>
        <rFont val="Calibri"/>
        <family val="2"/>
        <scheme val="minor"/>
      </rPr>
      <t xml:space="preserve"> 
</t>
    </r>
    <r>
      <rPr>
        <sz val="11"/>
        <color theme="1"/>
        <rFont val="Calibri"/>
        <family val="2"/>
        <scheme val="minor"/>
      </rPr>
      <t xml:space="preserve">(ex GST) </t>
    </r>
  </si>
  <si>
    <t>Total price 
(ex GST)</t>
  </si>
  <si>
    <t>Total for Maintenance Services (Time and Materials)</t>
  </si>
  <si>
    <r>
      <t>Does the total price include Expenses?</t>
    </r>
    <r>
      <rPr>
        <b/>
        <sz val="12"/>
        <color rgb="FFFF0000"/>
        <rFont val="Calibri"/>
        <family val="2"/>
        <scheme val="minor"/>
      </rPr>
      <t xml:space="preserve"> </t>
    </r>
  </si>
  <si>
    <t>Satellite Service</t>
  </si>
  <si>
    <t xml:space="preserve">Satellite Equipment </t>
  </si>
  <si>
    <t>Service Option Name</t>
  </si>
  <si>
    <t>Geographic Boundry</t>
  </si>
  <si>
    <t>Latency (milliseconds)</t>
  </si>
  <si>
    <t>Maximum Download Speed (Mbps)</t>
  </si>
  <si>
    <t>Guaranteed Download Speed (Mbps)</t>
  </si>
  <si>
    <t>Minimum Upload Speed (Mbps)</t>
  </si>
  <si>
    <t>Data Allowance/ Internet Service (Gb)</t>
  </si>
  <si>
    <t>Data Pool</t>
  </si>
  <si>
    <t>Min Sites</t>
  </si>
  <si>
    <t>Max Sites</t>
  </si>
  <si>
    <t>Capacity</t>
  </si>
  <si>
    <t>Equipment details</t>
  </si>
  <si>
    <t>Equipment Unit Price</t>
  </si>
  <si>
    <t>Quantiity</t>
  </si>
  <si>
    <t>Warranty Period</t>
  </si>
  <si>
    <t>Installation  details</t>
  </si>
  <si>
    <t>Installation Cost</t>
  </si>
  <si>
    <t>Shipping details</t>
  </si>
  <si>
    <t>Shipping Cost</t>
  </si>
  <si>
    <t>Monthly Fees (including SAAS hosting, service, etc.)</t>
  </si>
  <si>
    <t>Contract Term</t>
  </si>
  <si>
    <t>Support Options (Yearly) (to be added)</t>
  </si>
  <si>
    <t>Comments</t>
  </si>
  <si>
    <t>Total 12 month Price</t>
  </si>
  <si>
    <t>Charged price - Subtotal per stage
(exGST)</t>
  </si>
  <si>
    <t>Total price
(ex GST)</t>
  </si>
  <si>
    <r>
      <t xml:space="preserve">Daily rate
</t>
    </r>
    <r>
      <rPr>
        <sz val="14"/>
        <color theme="1"/>
        <rFont val="Calibri"/>
        <family val="2"/>
        <scheme val="minor"/>
      </rPr>
      <t xml:space="preserve"> </t>
    </r>
    <r>
      <rPr>
        <sz val="11"/>
        <color theme="1"/>
        <rFont val="Calibri"/>
        <family val="2"/>
        <scheme val="minor"/>
      </rPr>
      <t xml:space="preserve">(ex GST) </t>
    </r>
  </si>
  <si>
    <t>1) This pricing template is customised for services procured under SCM0053
2) Supplier to complete this template and attach resource level breakdown when submitting bid for a contract
3) The template has conditional formats that indicate bids compared with recommended infrastructure advisory standard commercial framework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</si>
</sst>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6" formatCode="&quot;$&quot;#,##0;[Red]\-&quot;$&quot;#,##0"/>
    <numFmt numFmtId="44" formatCode="_-&quot;$&quot;* #,##0.00_-;\-&quot;$&quot;* #,##0.00_-;_-&quot;$&quot;* &quot;-&quot;??_-;_-@_-"/>
    <numFmt numFmtId="43" formatCode="_-* #,##0.00_-;\-* #,##0.00_-;_-* &quot;-&quot;??_-;_-@_-"/>
    <numFmt numFmtId="164" formatCode="&quot;$&quot;#,##0.00"/>
    <numFmt numFmtId="165" formatCode="&quot;$&quot;#,##0"/>
    <numFmt numFmtId="166" formatCode="0.0%"/>
    <numFmt numFmtId="167" formatCode="0.000%"/>
  </numFmts>
  <fonts count="52">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8"/>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sz val="11"/>
      <color indexed="8"/>
      <name val="Calibri"/>
      <family val="2"/>
      <scheme val="minor"/>
    </font>
    <font>
      <sz val="11"/>
      <name val="Dialog"/>
    </font>
    <font>
      <b/>
      <sz val="10.5"/>
      <color rgb="FFFFFFFF"/>
      <name val="Arial"/>
      <family val="2"/>
    </font>
    <font>
      <sz val="10"/>
      <color rgb="FF000000"/>
      <name val="Arial"/>
      <family val="2"/>
    </font>
    <font>
      <u/>
      <sz val="11"/>
      <color theme="10"/>
      <name val="Calibri"/>
      <family val="2"/>
      <scheme val="minor"/>
    </font>
    <font>
      <sz val="11"/>
      <color theme="3"/>
      <name val="Calibri"/>
      <family val="2"/>
      <scheme val="minor"/>
    </font>
    <font>
      <b/>
      <sz val="11"/>
      <color indexed="8"/>
      <name val="Calibri"/>
      <family val="2"/>
      <scheme val="minor"/>
    </font>
    <font>
      <sz val="11"/>
      <color theme="1"/>
      <name val="Calibri"/>
      <family val="2"/>
      <scheme val="minor"/>
    </font>
    <font>
      <sz val="11"/>
      <color rgb="FF9C5700"/>
      <name val="Calibri"/>
      <family val="2"/>
      <scheme val="minor"/>
    </font>
    <font>
      <b/>
      <sz val="18"/>
      <color theme="1"/>
      <name val="Calibri"/>
      <family val="2"/>
      <scheme val="minor"/>
    </font>
    <font>
      <sz val="10"/>
      <color theme="1"/>
      <name val="Calibri"/>
      <family val="2"/>
      <scheme val="minor"/>
    </font>
    <font>
      <sz val="11"/>
      <color rgb="FF006100"/>
      <name val="Calibri"/>
      <family val="2"/>
      <scheme val="minor"/>
    </font>
    <font>
      <sz val="8"/>
      <color rgb="FF000000"/>
      <name val="Segoe UI"/>
      <family val="2"/>
    </font>
    <font>
      <b/>
      <sz val="15"/>
      <color theme="3"/>
      <name val="Calibri"/>
      <family val="2"/>
      <scheme val="minor"/>
    </font>
    <font>
      <b/>
      <sz val="22"/>
      <color theme="6" tint="-0.249977111117893"/>
      <name val="Calibri"/>
      <family val="2"/>
      <scheme val="minor"/>
    </font>
    <font>
      <sz val="8"/>
      <name val="Arial"/>
      <family val="2"/>
    </font>
    <font>
      <sz val="10"/>
      <name val="Arial"/>
      <family val="2"/>
    </font>
    <font>
      <b/>
      <sz val="9"/>
      <color theme="0"/>
      <name val="Arial"/>
      <family val="2"/>
    </font>
    <font>
      <sz val="8"/>
      <color theme="1"/>
      <name val="Arial"/>
      <family val="2"/>
    </font>
    <font>
      <sz val="11"/>
      <color theme="0"/>
      <name val="Calibri"/>
      <family val="2"/>
      <scheme val="minor"/>
    </font>
    <font>
      <b/>
      <sz val="9"/>
      <color theme="1"/>
      <name val="Calibri"/>
      <family val="2"/>
      <scheme val="minor"/>
    </font>
    <font>
      <b/>
      <sz val="11"/>
      <color rgb="FFFF0000"/>
      <name val="Calibri"/>
      <family val="2"/>
      <scheme val="minor"/>
    </font>
    <font>
      <b/>
      <sz val="20"/>
      <color rgb="FFFF0000"/>
      <name val="Calibri"/>
      <family val="2"/>
      <scheme val="minor"/>
    </font>
    <font>
      <b/>
      <sz val="11"/>
      <name val="Calibri"/>
      <family val="2"/>
      <scheme val="minor"/>
    </font>
    <font>
      <b/>
      <sz val="12"/>
      <name val="Calibri"/>
      <family val="2"/>
      <scheme val="minor"/>
    </font>
    <font>
      <sz val="11"/>
      <name val="Calibri"/>
      <family val="2"/>
      <scheme val="minor"/>
    </font>
    <font>
      <sz val="11"/>
      <color rgb="FF0070C0"/>
      <name val="Calibri"/>
      <family val="2"/>
      <scheme val="minor"/>
    </font>
    <font>
      <b/>
      <sz val="20"/>
      <color theme="3"/>
      <name val="Calibri"/>
      <family val="2"/>
      <scheme val="minor"/>
    </font>
    <font>
      <b/>
      <sz val="20"/>
      <color theme="1"/>
      <name val="Calibri"/>
      <family val="2"/>
      <scheme val="minor"/>
    </font>
    <font>
      <b/>
      <sz val="11"/>
      <color rgb="FF00B050"/>
      <name val="Calibri"/>
      <family val="2"/>
      <scheme val="minor"/>
    </font>
    <font>
      <sz val="8"/>
      <name val="Calibri"/>
      <family val="2"/>
      <scheme val="minor"/>
    </font>
    <font>
      <sz val="16"/>
      <color rgb="FF000000"/>
      <name val="Calibri"/>
      <family val="2"/>
      <scheme val="minor"/>
    </font>
    <font>
      <b/>
      <sz val="9"/>
      <color rgb="FF4B5051"/>
      <name val="Calibri"/>
      <family val="2"/>
      <scheme val="minor"/>
    </font>
    <font>
      <sz val="9"/>
      <color rgb="FF4B5051"/>
      <name val="Calibri"/>
      <family val="2"/>
      <scheme val="minor"/>
    </font>
    <font>
      <sz val="10"/>
      <color indexed="8"/>
      <name val="Calibri"/>
      <family val="2"/>
      <scheme val="minor"/>
    </font>
    <font>
      <b/>
      <sz val="18"/>
      <color rgb="FFFFFFFF"/>
      <name val="Calibri"/>
      <family val="2"/>
      <scheme val="minor"/>
    </font>
    <font>
      <sz val="16"/>
      <color rgb="FF4B5051"/>
      <name val="Calibri"/>
      <family val="2"/>
      <scheme val="minor"/>
    </font>
    <font>
      <sz val="16"/>
      <color theme="1"/>
      <name val="Calibri"/>
      <family val="2"/>
    </font>
    <font>
      <sz val="16"/>
      <color rgb="FF000000"/>
      <name val="Calibri"/>
      <family val="2"/>
    </font>
    <font>
      <b/>
      <sz val="16"/>
      <color rgb="FF4B5051"/>
      <name val="Calibri"/>
      <family val="2"/>
      <scheme val="minor"/>
    </font>
    <font>
      <b/>
      <sz val="14"/>
      <color rgb="FFFF0000"/>
      <name val="Calibri"/>
      <family val="2"/>
      <scheme val="minor"/>
    </font>
    <font>
      <i/>
      <sz val="11"/>
      <color theme="1"/>
      <name val="Calibri"/>
      <family val="2"/>
      <scheme val="minor"/>
    </font>
    <font>
      <b/>
      <sz val="12"/>
      <color rgb="FFFF0000"/>
      <name val="Calibri"/>
      <family val="2"/>
      <scheme val="minor"/>
    </font>
    <font>
      <b/>
      <sz val="14"/>
      <name val="Calibri"/>
      <family val="2"/>
      <scheme val="minor"/>
    </font>
  </fonts>
  <fills count="22">
    <fill>
      <patternFill patternType="none"/>
    </fill>
    <fill>
      <patternFill patternType="gray125"/>
    </fill>
    <fill>
      <patternFill patternType="solid">
        <fgColor theme="0" tint="-0.24994659260841701"/>
        <bgColor indexed="64"/>
      </patternFill>
    </fill>
    <fill>
      <patternFill patternType="solid">
        <fgColor rgb="FF333399"/>
        <bgColor indexed="64"/>
      </patternFill>
    </fill>
    <fill>
      <patternFill patternType="solid">
        <fgColor rgb="FFE8E8EF"/>
        <bgColor indexed="64"/>
      </patternFill>
    </fill>
    <fill>
      <patternFill patternType="solid">
        <fgColor rgb="FFCDCDDE"/>
        <bgColor indexed="64"/>
      </patternFill>
    </fill>
    <fill>
      <patternFill patternType="solid">
        <fgColor rgb="FFFFEB9C"/>
      </patternFill>
    </fill>
    <fill>
      <patternFill patternType="solid">
        <fgColor rgb="FFC6EFCE"/>
      </patternFill>
    </fill>
    <fill>
      <patternFill patternType="solid">
        <fgColor theme="0"/>
        <bgColor indexed="64"/>
      </patternFill>
    </fill>
    <fill>
      <patternFill patternType="solid">
        <fgColor indexed="9"/>
        <bgColor indexed="64"/>
      </patternFill>
    </fill>
    <fill>
      <patternFill patternType="solid">
        <fgColor theme="4" tint="0.79998168889431442"/>
        <bgColor indexed="64"/>
      </patternFill>
    </fill>
    <fill>
      <patternFill patternType="solid">
        <fgColor theme="3"/>
        <bgColor indexed="64"/>
      </patternFill>
    </fill>
    <fill>
      <patternFill patternType="solid">
        <fgColor theme="4"/>
        <bgColor indexed="64"/>
      </patternFill>
    </fill>
    <fill>
      <patternFill patternType="solid">
        <fgColor rgb="FF009383"/>
        <bgColor indexed="64"/>
      </patternFill>
    </fill>
    <fill>
      <patternFill patternType="solid">
        <fgColor rgb="FFFFEB9C"/>
        <bgColor indexed="64"/>
      </patternFill>
    </fill>
    <fill>
      <patternFill patternType="solid">
        <fgColor theme="4" tint="0.79998168889431442"/>
        <bgColor theme="4" tint="0.79998168889431442"/>
      </patternFill>
    </fill>
    <fill>
      <patternFill patternType="solid">
        <fgColor rgb="FFFF0000"/>
        <bgColor indexed="64"/>
      </patternFill>
    </fill>
    <fill>
      <patternFill patternType="solid">
        <fgColor theme="5"/>
        <bgColor indexed="64"/>
      </patternFill>
    </fill>
    <fill>
      <patternFill patternType="solid">
        <fgColor theme="8" tint="0.59999389629810485"/>
        <bgColor indexed="64"/>
      </patternFill>
    </fill>
    <fill>
      <patternFill patternType="solid">
        <fgColor rgb="FFFFFFFF"/>
        <bgColor indexed="64"/>
      </patternFill>
    </fill>
    <fill>
      <patternFill patternType="solid">
        <fgColor theme="5" tint="0.39997558519241921"/>
        <bgColor indexed="64"/>
      </patternFill>
    </fill>
    <fill>
      <patternFill patternType="solid">
        <fgColor theme="0" tint="-0.249977111117893"/>
        <bgColor indexed="64"/>
      </patternFill>
    </fill>
  </fills>
  <borders count="53">
    <border>
      <left/>
      <right/>
      <top/>
      <bottom/>
      <diagonal/>
    </border>
    <border>
      <left style="medium">
        <color auto="1"/>
      </left>
      <right/>
      <top style="medium">
        <color auto="1"/>
      </top>
      <bottom/>
      <diagonal/>
    </border>
    <border>
      <left style="medium">
        <color auto="1"/>
      </left>
      <right/>
      <top/>
      <bottom style="medium">
        <color auto="1"/>
      </bottom>
      <diagonal/>
    </border>
    <border>
      <left style="medium">
        <color rgb="FFFFFFFF"/>
      </left>
      <right style="medium">
        <color rgb="FFFFFFFF"/>
      </right>
      <top style="medium">
        <color rgb="FFFFFFFF"/>
      </top>
      <bottom/>
      <diagonal/>
    </border>
    <border>
      <left style="medium">
        <color rgb="FFFFFFFF"/>
      </left>
      <right/>
      <top style="thick">
        <color rgb="FFFFFFFF"/>
      </top>
      <bottom style="thick">
        <color rgb="FFFFFFFF"/>
      </bottom>
      <diagonal/>
    </border>
    <border>
      <left/>
      <right/>
      <top style="thick">
        <color rgb="FFFFFFFF"/>
      </top>
      <bottom style="thick">
        <color rgb="FFFFFFFF"/>
      </bottom>
      <diagonal/>
    </border>
    <border>
      <left/>
      <right style="medium">
        <color rgb="FFFFFFFF"/>
      </right>
      <top style="thick">
        <color rgb="FFFFFFFF"/>
      </top>
      <bottom style="thick">
        <color rgb="FFFFFFFF"/>
      </bottom>
      <diagonal/>
    </border>
    <border>
      <left style="medium">
        <color rgb="FFFFFFFF"/>
      </left>
      <right style="medium">
        <color rgb="FFFFFFFF"/>
      </right>
      <top/>
      <bottom style="thick">
        <color rgb="FFFFFFFF"/>
      </bottom>
      <diagonal/>
    </border>
    <border>
      <left style="thick">
        <color rgb="FFFFFFFF"/>
      </left>
      <right style="medium">
        <color rgb="FFFFFFFF"/>
      </right>
      <top style="thick">
        <color rgb="FFFFFFFF"/>
      </top>
      <bottom style="medium">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indexed="64"/>
      </right>
      <top style="medium">
        <color auto="1"/>
      </top>
      <bottom/>
      <diagonal/>
    </border>
    <border>
      <left style="medium">
        <color auto="1"/>
      </left>
      <right style="medium">
        <color indexed="64"/>
      </right>
      <top/>
      <bottom style="medium">
        <color auto="1"/>
      </bottom>
      <diagonal/>
    </border>
    <border>
      <left/>
      <right style="medium">
        <color rgb="FFFFFFFF"/>
      </right>
      <top style="medium">
        <color rgb="FFFFFFFF"/>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top style="thin">
        <color theme="4" tint="0.39997558519241921"/>
      </top>
      <bottom/>
      <diagonal/>
    </border>
    <border>
      <left/>
      <right style="medium">
        <color auto="1"/>
      </right>
      <top style="medium">
        <color auto="1"/>
      </top>
      <bottom/>
      <diagonal/>
    </border>
    <border>
      <left/>
      <right style="medium">
        <color auto="1"/>
      </right>
      <top/>
      <bottom style="medium">
        <color auto="1"/>
      </bottom>
      <diagonal/>
    </border>
    <border>
      <left/>
      <right/>
      <top style="medium">
        <color auto="1"/>
      </top>
      <bottom/>
      <diagonal/>
    </border>
    <border>
      <left/>
      <right/>
      <top/>
      <bottom style="medium">
        <color indexed="64"/>
      </bottom>
      <diagonal/>
    </border>
    <border>
      <left style="medium">
        <color auto="1"/>
      </left>
      <right style="medium">
        <color indexed="64"/>
      </right>
      <top/>
      <bottom/>
      <diagonal/>
    </border>
    <border>
      <left/>
      <right style="thin">
        <color indexed="64"/>
      </right>
      <top style="thin">
        <color indexed="64"/>
      </top>
      <bottom style="thin">
        <color indexed="64"/>
      </bottom>
      <diagonal/>
    </border>
    <border>
      <left style="medium">
        <color rgb="FF000000"/>
      </left>
      <right style="medium">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style="medium">
        <color auto="1"/>
      </right>
      <top/>
      <bottom/>
      <diagonal/>
    </border>
    <border>
      <left style="medium">
        <color rgb="FF000000"/>
      </left>
      <right style="medium">
        <color auto="1"/>
      </right>
      <top/>
      <bottom style="medium">
        <color rgb="FF000000"/>
      </bottom>
      <diagonal/>
    </border>
    <border>
      <left style="medium">
        <color indexed="64"/>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auto="1"/>
      </right>
      <top/>
      <bottom/>
      <diagonal/>
    </border>
    <border>
      <left style="medium">
        <color auto="1"/>
      </left>
      <right/>
      <top/>
      <bottom/>
      <diagonal/>
    </border>
  </borders>
  <cellStyleXfs count="14">
    <xf numFmtId="0" fontId="0" fillId="0" borderId="0"/>
    <xf numFmtId="0" fontId="1" fillId="0" borderId="0" applyNumberFormat="0" applyFill="0" applyBorder="0" applyAlignment="0" applyProtection="0"/>
    <xf numFmtId="0" fontId="8" fillId="0" borderId="0"/>
    <xf numFmtId="0" fontId="12" fillId="0" borderId="0" applyNumberFormat="0" applyFill="0" applyBorder="0" applyAlignment="0" applyProtection="0"/>
    <xf numFmtId="44" fontId="15" fillId="0" borderId="0" applyFont="0" applyFill="0" applyBorder="0" applyAlignment="0" applyProtection="0"/>
    <xf numFmtId="0" fontId="16" fillId="6" borderId="0" applyNumberFormat="0" applyBorder="0" applyAlignment="0" applyProtection="0"/>
    <xf numFmtId="9" fontId="15" fillId="0" borderId="0" applyFont="0" applyFill="0" applyBorder="0" applyAlignment="0" applyProtection="0"/>
    <xf numFmtId="0" fontId="19" fillId="7" borderId="0" applyNumberFormat="0" applyBorder="0" applyAlignment="0" applyProtection="0"/>
    <xf numFmtId="0" fontId="21" fillId="0" borderId="19" applyNumberFormat="0" applyFill="0" applyAlignment="0" applyProtection="0"/>
    <xf numFmtId="0" fontId="15" fillId="0" borderId="0"/>
    <xf numFmtId="0" fontId="24" fillId="0" borderId="0"/>
    <xf numFmtId="0" fontId="25" fillId="12" borderId="18" applyAlignment="0">
      <alignment horizontal="center" vertical="center" wrapText="1"/>
    </xf>
    <xf numFmtId="0" fontId="25" fillId="11" borderId="18">
      <alignment horizontal="center" vertical="center" wrapText="1"/>
    </xf>
    <xf numFmtId="43" fontId="15" fillId="0" borderId="0" applyFont="0" applyFill="0" applyBorder="0" applyAlignment="0" applyProtection="0"/>
  </cellStyleXfs>
  <cellXfs count="351">
    <xf numFmtId="0" fontId="0" fillId="0" borderId="0" xfId="0"/>
    <xf numFmtId="0" fontId="2" fillId="2" borderId="15" xfId="0" applyFont="1" applyFill="1" applyBorder="1" applyAlignment="1" applyProtection="1">
      <alignment horizontal="center" vertical="center"/>
      <protection hidden="1"/>
    </xf>
    <xf numFmtId="0" fontId="1" fillId="0" borderId="0" xfId="0" applyFont="1"/>
    <xf numFmtId="0" fontId="8" fillId="0" borderId="0" xfId="2"/>
    <xf numFmtId="0" fontId="9" fillId="0" borderId="0" xfId="2" applyFont="1" applyAlignment="1">
      <alignment horizontal="right"/>
    </xf>
    <xf numFmtId="0" fontId="10" fillId="3" borderId="8" xfId="0" applyFont="1" applyFill="1" applyBorder="1" applyAlignment="1">
      <alignment horizontal="center" vertical="center" wrapText="1" readingOrder="1"/>
    </xf>
    <xf numFmtId="0" fontId="10" fillId="3" borderId="9" xfId="0" applyFont="1" applyFill="1" applyBorder="1" applyAlignment="1">
      <alignment horizontal="center" vertical="center" wrapText="1" readingOrder="1"/>
    </xf>
    <xf numFmtId="0" fontId="11" fillId="4" borderId="9" xfId="0" applyFont="1" applyFill="1" applyBorder="1" applyAlignment="1">
      <alignment horizontal="center" wrapText="1" readingOrder="1"/>
    </xf>
    <xf numFmtId="0" fontId="11" fillId="4" borderId="10" xfId="0" applyFont="1" applyFill="1" applyBorder="1" applyAlignment="1">
      <alignment horizontal="center" wrapText="1" readingOrder="1"/>
    </xf>
    <xf numFmtId="0" fontId="11" fillId="5" borderId="10" xfId="0" applyFont="1" applyFill="1" applyBorder="1" applyAlignment="1">
      <alignment horizontal="center" wrapText="1" readingOrder="1"/>
    </xf>
    <xf numFmtId="0" fontId="10" fillId="3" borderId="3" xfId="0" applyFont="1" applyFill="1" applyBorder="1" applyAlignment="1">
      <alignment vertical="center" wrapText="1" readingOrder="1"/>
    </xf>
    <xf numFmtId="0" fontId="10" fillId="3" borderId="7" xfId="0" applyFont="1" applyFill="1" applyBorder="1" applyAlignment="1">
      <alignment vertical="center" wrapText="1" readingOrder="1"/>
    </xf>
    <xf numFmtId="0" fontId="14" fillId="0" borderId="0" xfId="2" applyFont="1"/>
    <xf numFmtId="165" fontId="0" fillId="0" borderId="0" xfId="0" applyNumberFormat="1"/>
    <xf numFmtId="9" fontId="0" fillId="0" borderId="0" xfId="6" applyFont="1"/>
    <xf numFmtId="14" fontId="8" fillId="0" borderId="0" xfId="2" applyNumberFormat="1"/>
    <xf numFmtId="6" fontId="11" fillId="4" borderId="10" xfId="0" applyNumberFormat="1" applyFont="1" applyFill="1" applyBorder="1" applyAlignment="1">
      <alignment horizontal="center" wrapText="1" readingOrder="1"/>
    </xf>
    <xf numFmtId="6" fontId="11" fillId="5" borderId="10" xfId="0" applyNumberFormat="1" applyFont="1" applyFill="1" applyBorder="1" applyAlignment="1">
      <alignment horizontal="center" wrapText="1" readingOrder="1"/>
    </xf>
    <xf numFmtId="0" fontId="22" fillId="8" borderId="0" xfId="0" applyFont="1" applyFill="1" applyAlignment="1">
      <alignment vertical="center"/>
    </xf>
    <xf numFmtId="0" fontId="6" fillId="8" borderId="0" xfId="0" applyFont="1" applyFill="1"/>
    <xf numFmtId="0" fontId="10" fillId="3" borderId="17" xfId="0" applyFont="1" applyFill="1" applyBorder="1" applyAlignment="1">
      <alignment vertical="center" wrapText="1" readingOrder="1"/>
    </xf>
    <xf numFmtId="0" fontId="0" fillId="0" borderId="0" xfId="0" applyProtection="1">
      <protection hidden="1"/>
    </xf>
    <xf numFmtId="0" fontId="0" fillId="0" borderId="0" xfId="0" applyAlignment="1" applyProtection="1">
      <alignment horizontal="center"/>
      <protection hidden="1"/>
    </xf>
    <xf numFmtId="0" fontId="27" fillId="0" borderId="0" xfId="0" applyFont="1" applyAlignment="1" applyProtection="1">
      <alignment vertical="center"/>
      <protection hidden="1"/>
    </xf>
    <xf numFmtId="0" fontId="0" fillId="0" borderId="0" xfId="0" applyAlignment="1" applyProtection="1">
      <alignment vertical="center"/>
      <protection hidden="1"/>
    </xf>
    <xf numFmtId="164" fontId="0" fillId="0" borderId="14" xfId="4" applyNumberFormat="1" applyFont="1" applyBorder="1" applyAlignment="1" applyProtection="1">
      <alignment horizontal="center" vertical="center"/>
      <protection hidden="1"/>
    </xf>
    <xf numFmtId="0" fontId="27" fillId="0" borderId="0" xfId="0" applyFont="1" applyProtection="1">
      <protection hidden="1"/>
    </xf>
    <xf numFmtId="164" fontId="0" fillId="0" borderId="0" xfId="4" applyNumberFormat="1" applyFont="1" applyBorder="1" applyAlignment="1" applyProtection="1">
      <alignment horizontal="center" vertical="center"/>
      <protection hidden="1"/>
    </xf>
    <xf numFmtId="0" fontId="5" fillId="2" borderId="14" xfId="0" applyFont="1" applyFill="1" applyBorder="1" applyAlignment="1" applyProtection="1">
      <alignment vertical="center" wrapText="1"/>
      <protection hidden="1"/>
    </xf>
    <xf numFmtId="164" fontId="0" fillId="0" borderId="14" xfId="0" applyNumberFormat="1" applyBorder="1" applyAlignment="1" applyProtection="1">
      <alignment horizontal="center" vertical="center"/>
      <protection hidden="1"/>
    </xf>
    <xf numFmtId="164" fontId="0" fillId="0" borderId="16" xfId="0" applyNumberFormat="1" applyBorder="1" applyAlignment="1" applyProtection="1">
      <alignment horizontal="center" vertical="center"/>
      <protection hidden="1"/>
    </xf>
    <xf numFmtId="164" fontId="0" fillId="0" borderId="0" xfId="4" applyNumberFormat="1" applyFont="1" applyAlignment="1" applyProtection="1">
      <alignment horizontal="center" vertical="center"/>
      <protection hidden="1"/>
    </xf>
    <xf numFmtId="0" fontId="1" fillId="0" borderId="18" xfId="0" applyFont="1" applyBorder="1" applyAlignment="1" applyProtection="1">
      <alignment horizontal="center" vertical="center"/>
      <protection hidden="1"/>
    </xf>
    <xf numFmtId="0" fontId="28" fillId="10" borderId="0" xfId="2" applyFont="1" applyFill="1" applyAlignment="1">
      <alignment vertical="center"/>
    </xf>
    <xf numFmtId="0" fontId="26" fillId="15" borderId="23" xfId="0" applyFont="1" applyFill="1" applyBorder="1" applyAlignment="1">
      <alignment horizontal="left" vertical="center" wrapText="1"/>
    </xf>
    <xf numFmtId="0" fontId="8" fillId="0" borderId="23" xfId="2" applyBorder="1"/>
    <xf numFmtId="0" fontId="26" fillId="0" borderId="23" xfId="0" applyFont="1" applyBorder="1" applyAlignment="1">
      <alignment horizontal="left" vertical="center" wrapText="1"/>
    </xf>
    <xf numFmtId="0" fontId="8" fillId="15" borderId="23" xfId="2" applyFill="1" applyBorder="1"/>
    <xf numFmtId="0" fontId="23" fillId="15" borderId="23" xfId="0" applyFont="1" applyFill="1" applyBorder="1" applyAlignment="1">
      <alignment horizontal="left" vertical="center" wrapText="1"/>
    </xf>
    <xf numFmtId="0" fontId="0" fillId="0" borderId="0" xfId="0" applyAlignment="1" applyProtection="1">
      <alignment vertical="center" wrapText="1"/>
      <protection hidden="1"/>
    </xf>
    <xf numFmtId="0" fontId="13" fillId="0" borderId="0" xfId="3" applyFont="1" applyBorder="1" applyAlignment="1" applyProtection="1">
      <alignment vertical="top" wrapText="1"/>
      <protection hidden="1"/>
    </xf>
    <xf numFmtId="0" fontId="30" fillId="8" borderId="0" xfId="0" applyFont="1" applyFill="1" applyProtection="1">
      <protection locked="0"/>
    </xf>
    <xf numFmtId="9" fontId="0" fillId="0" borderId="0" xfId="0" applyNumberFormat="1" applyProtection="1">
      <protection hidden="1"/>
    </xf>
    <xf numFmtId="0" fontId="1" fillId="0" borderId="0" xfId="0" applyFont="1" applyAlignment="1" applyProtection="1">
      <alignment wrapText="1"/>
      <protection hidden="1"/>
    </xf>
    <xf numFmtId="164" fontId="16" fillId="6" borderId="14" xfId="5" applyNumberFormat="1" applyBorder="1" applyAlignment="1" applyProtection="1">
      <alignment horizontal="center" vertical="center"/>
      <protection locked="0"/>
    </xf>
    <xf numFmtId="0" fontId="33" fillId="0" borderId="0" xfId="0" applyFont="1" applyProtection="1">
      <protection hidden="1"/>
    </xf>
    <xf numFmtId="0" fontId="33" fillId="0" borderId="0" xfId="0" applyFont="1" applyAlignment="1" applyProtection="1">
      <alignment vertical="center"/>
      <protection hidden="1"/>
    </xf>
    <xf numFmtId="9" fontId="33" fillId="0" borderId="0" xfId="0" applyNumberFormat="1" applyFont="1" applyAlignment="1" applyProtection="1">
      <alignment vertical="center"/>
      <protection hidden="1"/>
    </xf>
    <xf numFmtId="0" fontId="31" fillId="17" borderId="0" xfId="0" applyFont="1" applyFill="1" applyAlignment="1" applyProtection="1">
      <alignment horizontal="center"/>
      <protection hidden="1"/>
    </xf>
    <xf numFmtId="0" fontId="31" fillId="16" borderId="0" xfId="0" applyFont="1" applyFill="1" applyAlignment="1" applyProtection="1">
      <alignment horizontal="center"/>
      <protection hidden="1"/>
    </xf>
    <xf numFmtId="9" fontId="33" fillId="0" borderId="0" xfId="0" applyNumberFormat="1" applyFont="1" applyFill="1" applyProtection="1">
      <protection hidden="1"/>
    </xf>
    <xf numFmtId="0" fontId="0" fillId="0" borderId="0" xfId="0" applyFill="1" applyAlignment="1" applyProtection="1">
      <alignment vertical="center"/>
      <protection hidden="1"/>
    </xf>
    <xf numFmtId="9" fontId="33" fillId="0" borderId="0" xfId="6" applyFont="1" applyFill="1" applyAlignment="1" applyProtection="1">
      <alignment vertical="center"/>
      <protection hidden="1"/>
    </xf>
    <xf numFmtId="0" fontId="33" fillId="0" borderId="0" xfId="0" applyFont="1" applyFill="1" applyAlignment="1" applyProtection="1">
      <alignment vertical="center"/>
      <protection hidden="1"/>
    </xf>
    <xf numFmtId="9" fontId="0" fillId="0" borderId="0" xfId="6" applyFont="1" applyFill="1" applyProtection="1">
      <protection hidden="1"/>
    </xf>
    <xf numFmtId="166" fontId="33" fillId="0" borderId="0" xfId="0" applyNumberFormat="1" applyFont="1" applyFill="1" applyProtection="1">
      <protection hidden="1"/>
    </xf>
    <xf numFmtId="0" fontId="31" fillId="0" borderId="0" xfId="0" applyFont="1" applyFill="1" applyAlignment="1" applyProtection="1">
      <alignment horizontal="center"/>
      <protection hidden="1"/>
    </xf>
    <xf numFmtId="167" fontId="33" fillId="0" borderId="0" xfId="0" applyNumberFormat="1" applyFont="1" applyFill="1" applyProtection="1">
      <protection hidden="1"/>
    </xf>
    <xf numFmtId="0" fontId="6" fillId="8" borderId="0" xfId="0" applyFont="1" applyFill="1" applyAlignment="1">
      <alignment wrapText="1"/>
    </xf>
    <xf numFmtId="0" fontId="28" fillId="0" borderId="0" xfId="2" applyNumberFormat="1" applyFont="1" applyFill="1" applyBorder="1" applyAlignment="1">
      <alignment vertical="center"/>
    </xf>
    <xf numFmtId="0" fontId="0" fillId="0" borderId="0" xfId="0" applyAlignment="1" applyProtection="1">
      <alignment horizontal="right" vertical="center"/>
      <protection hidden="1"/>
    </xf>
    <xf numFmtId="0" fontId="0" fillId="0" borderId="0" xfId="0" applyProtection="1">
      <protection locked="0"/>
    </xf>
    <xf numFmtId="0" fontId="2" fillId="2" borderId="14" xfId="0" applyFont="1" applyFill="1" applyBorder="1" applyAlignment="1" applyProtection="1">
      <alignment horizontal="center" vertical="center" wrapText="1"/>
      <protection hidden="1"/>
    </xf>
    <xf numFmtId="0" fontId="29" fillId="0" borderId="0" xfId="0" applyFont="1" applyAlignment="1" applyProtection="1">
      <alignment horizontal="left" wrapText="1"/>
      <protection hidden="1"/>
    </xf>
    <xf numFmtId="0" fontId="3" fillId="2" borderId="11" xfId="0" applyFont="1" applyFill="1" applyBorder="1" applyAlignment="1" applyProtection="1">
      <alignment horizontal="center" vertical="center" wrapText="1"/>
      <protection hidden="1"/>
    </xf>
    <xf numFmtId="0" fontId="17" fillId="0" borderId="0" xfId="0" applyFont="1" applyBorder="1"/>
    <xf numFmtId="0" fontId="0" fillId="0" borderId="0" xfId="0" applyBorder="1" applyAlignment="1">
      <alignment wrapText="1"/>
    </xf>
    <xf numFmtId="0" fontId="2" fillId="0" borderId="0" xfId="0" applyFont="1" applyBorder="1"/>
    <xf numFmtId="0" fontId="0" fillId="0" borderId="0" xfId="0" applyBorder="1"/>
    <xf numFmtId="0" fontId="0" fillId="0" borderId="0" xfId="0" applyBorder="1" applyAlignment="1">
      <alignment vertical="top"/>
    </xf>
    <xf numFmtId="0" fontId="0" fillId="0" borderId="0" xfId="0" applyBorder="1" applyAlignment="1">
      <alignment horizontal="left" vertical="top"/>
    </xf>
    <xf numFmtId="0" fontId="34" fillId="18" borderId="0" xfId="0" applyFont="1" applyFill="1" applyBorder="1"/>
    <xf numFmtId="0" fontId="34" fillId="18" borderId="0" xfId="0" applyFont="1" applyFill="1" applyBorder="1" applyAlignment="1">
      <alignment wrapText="1"/>
    </xf>
    <xf numFmtId="0" fontId="19" fillId="7" borderId="0" xfId="7" applyBorder="1" applyAlignment="1">
      <alignment wrapText="1"/>
    </xf>
    <xf numFmtId="0" fontId="2" fillId="0" borderId="0" xfId="0" applyFont="1" applyBorder="1" applyAlignment="1">
      <alignment wrapText="1"/>
    </xf>
    <xf numFmtId="14" fontId="16" fillId="6" borderId="11" xfId="5" applyNumberFormat="1" applyBorder="1" applyAlignment="1" applyProtection="1">
      <alignment horizontal="center" vertical="center"/>
      <protection locked="0" hidden="1"/>
    </xf>
    <xf numFmtId="0" fontId="1" fillId="2" borderId="11" xfId="0" applyFont="1" applyFill="1" applyBorder="1" applyAlignment="1" applyProtection="1">
      <alignment horizontal="center" vertical="center" wrapText="1"/>
      <protection hidden="1"/>
    </xf>
    <xf numFmtId="0" fontId="35" fillId="9" borderId="0" xfId="8" applyFont="1" applyFill="1" applyBorder="1" applyAlignment="1" applyProtection="1">
      <alignment vertical="center"/>
    </xf>
    <xf numFmtId="166" fontId="15" fillId="0" borderId="14" xfId="6" applyNumberFormat="1" applyFont="1" applyFill="1" applyBorder="1" applyAlignment="1" applyProtection="1">
      <alignment horizontal="center" vertical="center"/>
      <protection hidden="1"/>
    </xf>
    <xf numFmtId="0" fontId="5" fillId="2" borderId="15" xfId="0" applyFont="1" applyFill="1" applyBorder="1" applyAlignment="1" applyProtection="1">
      <alignment horizontal="center" vertical="center" wrapText="1"/>
      <protection hidden="1"/>
    </xf>
    <xf numFmtId="0" fontId="6" fillId="2" borderId="15" xfId="0" applyFont="1" applyFill="1" applyBorder="1" applyAlignment="1" applyProtection="1">
      <alignment horizontal="center" vertical="center" wrapText="1"/>
      <protection hidden="1"/>
    </xf>
    <xf numFmtId="1" fontId="0" fillId="0" borderId="0" xfId="13" applyNumberFormat="1" applyFont="1" applyBorder="1" applyAlignment="1" applyProtection="1">
      <alignment horizontal="center" vertical="center"/>
      <protection hidden="1"/>
    </xf>
    <xf numFmtId="1" fontId="0" fillId="0" borderId="14" xfId="13" applyNumberFormat="1" applyFont="1" applyBorder="1" applyAlignment="1" applyProtection="1">
      <alignment horizontal="center" vertical="center"/>
      <protection hidden="1"/>
    </xf>
    <xf numFmtId="0" fontId="6" fillId="2" borderId="28" xfId="0" applyFont="1" applyFill="1" applyBorder="1" applyAlignment="1" applyProtection="1">
      <alignment horizontal="center" vertical="center" wrapText="1"/>
      <protection hidden="1"/>
    </xf>
    <xf numFmtId="164" fontId="18" fillId="8" borderId="0" xfId="0" applyNumberFormat="1" applyFont="1" applyFill="1" applyAlignment="1">
      <alignment horizontal="center" vertical="center" wrapText="1"/>
    </xf>
    <xf numFmtId="9" fontId="0" fillId="8" borderId="0" xfId="6" applyFont="1" applyFill="1" applyBorder="1" applyAlignment="1">
      <alignment horizontal="center"/>
    </xf>
    <xf numFmtId="164" fontId="37" fillId="8" borderId="0" xfId="0" applyNumberFormat="1" applyFont="1" applyFill="1" applyAlignment="1">
      <alignment horizontal="center" vertical="center" wrapText="1"/>
    </xf>
    <xf numFmtId="0" fontId="38" fillId="9" borderId="0" xfId="9" applyFont="1" applyFill="1" applyAlignment="1">
      <alignment vertical="center"/>
    </xf>
    <xf numFmtId="0" fontId="39" fillId="0" borderId="0" xfId="0" applyFont="1" applyAlignment="1">
      <alignment horizontal="left" vertical="center" wrapText="1"/>
    </xf>
    <xf numFmtId="0" fontId="39" fillId="0" borderId="0" xfId="0" applyFont="1" applyAlignment="1">
      <alignment horizontal="left" vertical="center" wrapText="1" readingOrder="1"/>
    </xf>
    <xf numFmtId="0" fontId="39" fillId="0" borderId="0" xfId="0" applyFont="1" applyAlignment="1">
      <alignment horizontal="center" vertical="center" wrapText="1"/>
    </xf>
    <xf numFmtId="0" fontId="40" fillId="0" borderId="20" xfId="0" applyFont="1" applyBorder="1" applyAlignment="1">
      <alignment horizontal="center" vertical="center" wrapText="1"/>
    </xf>
    <xf numFmtId="0" fontId="41" fillId="0" borderId="20" xfId="0" applyFont="1" applyBorder="1" applyAlignment="1">
      <alignment horizontal="center" vertical="center" wrapText="1"/>
    </xf>
    <xf numFmtId="0" fontId="41" fillId="0" borderId="20" xfId="0" applyFont="1" applyBorder="1" applyAlignment="1">
      <alignment horizontal="left" vertical="center" wrapText="1"/>
    </xf>
    <xf numFmtId="0" fontId="42" fillId="8" borderId="0" xfId="0" applyFont="1" applyFill="1" applyAlignment="1">
      <alignment horizontal="center" vertical="center" wrapText="1"/>
    </xf>
    <xf numFmtId="0" fontId="43" fillId="13" borderId="20" xfId="0" applyFont="1" applyFill="1" applyBorder="1" applyAlignment="1">
      <alignment horizontal="center" vertical="center" wrapText="1"/>
    </xf>
    <xf numFmtId="0" fontId="44" fillId="0" borderId="20" xfId="0" applyFont="1" applyBorder="1" applyAlignment="1">
      <alignment horizontal="center" vertical="center" wrapText="1"/>
    </xf>
    <xf numFmtId="0" fontId="44" fillId="0" borderId="20" xfId="0" applyFont="1" applyBorder="1" applyAlignment="1">
      <alignment horizontal="left" vertical="center" wrapText="1"/>
    </xf>
    <xf numFmtId="0" fontId="44" fillId="0" borderId="20" xfId="0" applyFont="1" applyBorder="1" applyAlignment="1">
      <alignment horizontal="left" vertical="center" wrapText="1" readingOrder="1"/>
    </xf>
    <xf numFmtId="0" fontId="44" fillId="0" borderId="21" xfId="0" applyFont="1" applyBorder="1" applyAlignment="1">
      <alignment vertical="center" wrapText="1"/>
    </xf>
    <xf numFmtId="0" fontId="44" fillId="0" borderId="22" xfId="0" applyFont="1" applyBorder="1" applyAlignment="1">
      <alignment vertical="center" wrapText="1"/>
    </xf>
    <xf numFmtId="0" fontId="45" fillId="0" borderId="16" xfId="0" applyFont="1" applyBorder="1" applyAlignment="1">
      <alignment horizontal="left" vertical="center" wrapText="1"/>
    </xf>
    <xf numFmtId="0" fontId="1" fillId="0" borderId="0" xfId="0" applyFont="1" applyAlignment="1" applyProtection="1">
      <alignment horizontal="center" vertical="center" wrapText="1"/>
      <protection hidden="1"/>
    </xf>
    <xf numFmtId="0" fontId="31" fillId="20" borderId="0" xfId="0" applyFont="1" applyFill="1" applyAlignment="1" applyProtection="1">
      <alignment horizontal="center"/>
      <protection hidden="1"/>
    </xf>
    <xf numFmtId="0" fontId="0" fillId="0" borderId="0" xfId="0" applyAlignment="1" applyProtection="1">
      <alignment wrapText="1"/>
      <protection hidden="1"/>
    </xf>
    <xf numFmtId="0" fontId="1" fillId="0" borderId="0" xfId="0" applyFont="1" applyBorder="1"/>
    <xf numFmtId="0" fontId="16" fillId="6" borderId="14" xfId="5" applyBorder="1" applyAlignment="1" applyProtection="1">
      <alignment horizontal="center" vertical="center"/>
      <protection locked="0"/>
    </xf>
    <xf numFmtId="0" fontId="16" fillId="6" borderId="11" xfId="5" applyBorder="1" applyAlignment="1" applyProtection="1">
      <alignment vertical="center" wrapText="1"/>
      <protection locked="0"/>
    </xf>
    <xf numFmtId="0" fontId="16" fillId="6" borderId="14" xfId="5" applyBorder="1" applyAlignment="1" applyProtection="1">
      <alignment horizontal="center"/>
      <protection locked="0"/>
    </xf>
    <xf numFmtId="164" fontId="16" fillId="6" borderId="14" xfId="5" applyNumberFormat="1" applyFont="1" applyBorder="1" applyAlignment="1" applyProtection="1">
      <alignment horizontal="center" vertical="center"/>
      <protection locked="0"/>
    </xf>
    <xf numFmtId="0" fontId="1" fillId="0" borderId="0" xfId="0" applyFont="1" applyAlignment="1" applyProtection="1">
      <alignment horizontal="center" vertical="center" wrapText="1"/>
      <protection hidden="1"/>
    </xf>
    <xf numFmtId="0" fontId="29" fillId="0" borderId="0" xfId="0" applyFont="1" applyAlignment="1" applyProtection="1">
      <alignment horizontal="left" wrapText="1"/>
      <protection hidden="1"/>
    </xf>
    <xf numFmtId="0" fontId="3" fillId="2" borderId="11" xfId="0" applyFont="1" applyFill="1" applyBorder="1" applyAlignment="1" applyProtection="1">
      <alignment horizontal="center" vertical="center" wrapText="1"/>
      <protection hidden="1"/>
    </xf>
    <xf numFmtId="0" fontId="44" fillId="0" borderId="21" xfId="0" applyFont="1" applyBorder="1" applyAlignment="1">
      <alignment horizontal="left" vertical="center" wrapText="1"/>
    </xf>
    <xf numFmtId="0" fontId="44" fillId="0" borderId="21"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30" xfId="0" applyFont="1" applyBorder="1" applyAlignment="1">
      <alignment horizontal="center" vertical="center" wrapText="1"/>
    </xf>
    <xf numFmtId="0" fontId="40" fillId="0" borderId="22" xfId="0" applyFont="1" applyBorder="1" applyAlignment="1">
      <alignment horizontal="center" vertical="center" wrapText="1"/>
    </xf>
    <xf numFmtId="0" fontId="43" fillId="13" borderId="33" xfId="0" applyFont="1" applyFill="1" applyBorder="1" applyAlignment="1">
      <alignment horizontal="center" vertical="center" wrapText="1"/>
    </xf>
    <xf numFmtId="0" fontId="3" fillId="2" borderId="11" xfId="0" applyFont="1" applyFill="1" applyBorder="1" applyAlignment="1" applyProtection="1">
      <alignment horizontal="center" vertical="center" wrapText="1"/>
      <protection hidden="1"/>
    </xf>
    <xf numFmtId="0" fontId="8" fillId="0" borderId="0" xfId="2" applyFill="1"/>
    <xf numFmtId="0" fontId="0" fillId="8" borderId="0" xfId="0" applyFill="1"/>
    <xf numFmtId="0" fontId="0" fillId="8" borderId="0" xfId="0" applyFill="1" applyProtection="1">
      <protection locked="0"/>
    </xf>
    <xf numFmtId="0" fontId="0" fillId="8" borderId="0" xfId="0" applyFill="1" applyAlignment="1">
      <alignment wrapText="1"/>
    </xf>
    <xf numFmtId="0" fontId="44" fillId="0" borderId="33" xfId="0" applyFont="1" applyBorder="1" applyAlignment="1">
      <alignment horizontal="center" vertical="center" wrapText="1"/>
    </xf>
    <xf numFmtId="0" fontId="44" fillId="0" borderId="42" xfId="0" applyFont="1" applyBorder="1" applyAlignment="1">
      <alignment horizontal="center" vertical="center" wrapText="1"/>
    </xf>
    <xf numFmtId="0" fontId="44" fillId="0" borderId="43" xfId="0" applyFont="1" applyBorder="1" applyAlignment="1">
      <alignment horizontal="left" vertical="center" wrapText="1"/>
    </xf>
    <xf numFmtId="164" fontId="0" fillId="8" borderId="0" xfId="0" applyNumberFormat="1" applyFill="1"/>
    <xf numFmtId="165" fontId="0" fillId="8" borderId="0" xfId="0" applyNumberFormat="1" applyFill="1"/>
    <xf numFmtId="0" fontId="1" fillId="8" borderId="0" xfId="0" applyFont="1" applyFill="1" applyAlignment="1">
      <alignment horizontal="center"/>
    </xf>
    <xf numFmtId="164" fontId="1" fillId="8" borderId="0" xfId="0" applyNumberFormat="1" applyFont="1" applyFill="1" applyAlignment="1">
      <alignment horizontal="center" vertical="center" wrapText="1"/>
    </xf>
    <xf numFmtId="10" fontId="0" fillId="8" borderId="0" xfId="0" applyNumberFormat="1" applyFill="1"/>
    <xf numFmtId="0" fontId="1" fillId="8" borderId="0" xfId="0" applyFont="1" applyFill="1" applyAlignment="1">
      <alignment horizontal="center" vertical="center" wrapText="1"/>
    </xf>
    <xf numFmtId="164" fontId="0" fillId="8" borderId="0" xfId="0" applyNumberFormat="1" applyFill="1" applyAlignment="1">
      <alignment horizontal="center"/>
    </xf>
    <xf numFmtId="9" fontId="37" fillId="8" borderId="0" xfId="6" applyFont="1" applyFill="1" applyBorder="1" applyAlignment="1">
      <alignment horizontal="center"/>
    </xf>
    <xf numFmtId="164" fontId="37" fillId="8" borderId="0" xfId="0" applyNumberFormat="1" applyFont="1" applyFill="1" applyAlignment="1">
      <alignment horizontal="center"/>
    </xf>
    <xf numFmtId="0" fontId="0" fillId="8" borderId="0" xfId="0" applyFill="1" applyAlignment="1">
      <alignment horizontal="center"/>
    </xf>
    <xf numFmtId="0" fontId="28" fillId="0" borderId="0" xfId="2" applyFont="1" applyAlignment="1">
      <alignment vertical="center"/>
    </xf>
    <xf numFmtId="0" fontId="31" fillId="0" borderId="0" xfId="0" applyFont="1" applyAlignment="1" applyProtection="1">
      <alignment horizontal="center"/>
      <protection hidden="1"/>
    </xf>
    <xf numFmtId="1" fontId="0" fillId="0" borderId="14" xfId="4" applyNumberFormat="1" applyFont="1" applyBorder="1" applyAlignment="1" applyProtection="1">
      <alignment horizontal="center" vertical="center"/>
      <protection hidden="1"/>
    </xf>
    <xf numFmtId="0" fontId="5" fillId="2" borderId="14" xfId="0" applyFont="1" applyFill="1" applyBorder="1" applyAlignment="1" applyProtection="1">
      <alignment horizontal="center" vertical="center" wrapText="1"/>
      <protection hidden="1"/>
    </xf>
    <xf numFmtId="0" fontId="16" fillId="6" borderId="14" xfId="5" applyBorder="1" applyAlignment="1" applyProtection="1">
      <alignment horizontal="center" vertical="center"/>
      <protection locked="0" hidden="1"/>
    </xf>
    <xf numFmtId="0" fontId="16" fillId="6" borderId="11" xfId="5" applyBorder="1" applyAlignment="1" applyProtection="1">
      <alignment vertical="center" wrapText="1"/>
      <protection locked="0" hidden="1"/>
    </xf>
    <xf numFmtId="0" fontId="16" fillId="6" borderId="14" xfId="5" applyBorder="1" applyAlignment="1" applyProtection="1">
      <alignment horizontal="center"/>
      <protection locked="0" hidden="1"/>
    </xf>
    <xf numFmtId="164" fontId="16" fillId="6" borderId="14" xfId="5" applyNumberFormat="1" applyBorder="1" applyAlignment="1" applyProtection="1">
      <alignment horizontal="center" vertical="center"/>
      <protection locked="0" hidden="1"/>
    </xf>
    <xf numFmtId="0" fontId="5" fillId="0" borderId="0" xfId="0" applyFont="1" applyAlignment="1" applyProtection="1">
      <alignment vertical="center" wrapText="1"/>
      <protection hidden="1"/>
    </xf>
    <xf numFmtId="0" fontId="2" fillId="14" borderId="14" xfId="0" applyFont="1" applyFill="1" applyBorder="1" applyAlignment="1" applyProtection="1">
      <alignment vertical="center" wrapText="1"/>
      <protection locked="0" hidden="1"/>
    </xf>
    <xf numFmtId="164" fontId="2" fillId="14" borderId="14" xfId="0" applyNumberFormat="1" applyFont="1" applyFill="1" applyBorder="1" applyAlignment="1" applyProtection="1">
      <alignment horizontal="right" vertical="center" wrapText="1"/>
      <protection locked="0" hidden="1"/>
    </xf>
    <xf numFmtId="1" fontId="0" fillId="0" borderId="0" xfId="4" applyNumberFormat="1" applyFont="1" applyBorder="1" applyAlignment="1" applyProtection="1">
      <alignment horizontal="center" vertical="center"/>
      <protection hidden="1"/>
    </xf>
    <xf numFmtId="0" fontId="16" fillId="6" borderId="14" xfId="5" applyBorder="1" applyAlignment="1" applyProtection="1">
      <alignment vertical="center" wrapText="1"/>
      <protection locked="0" hidden="1"/>
    </xf>
    <xf numFmtId="0" fontId="16" fillId="6" borderId="13" xfId="5" applyBorder="1" applyAlignment="1" applyProtection="1">
      <alignment horizontal="center" vertical="center" wrapText="1"/>
      <protection locked="0" hidden="1"/>
    </xf>
    <xf numFmtId="0" fontId="16" fillId="6" borderId="13" xfId="5" applyBorder="1" applyAlignment="1" applyProtection="1">
      <alignment vertical="center" wrapText="1"/>
      <protection locked="0" hidden="1"/>
    </xf>
    <xf numFmtId="44" fontId="16" fillId="6" borderId="13" xfId="4" applyFont="1" applyFill="1" applyBorder="1" applyAlignment="1" applyProtection="1">
      <alignment vertical="center" wrapText="1"/>
      <protection locked="0" hidden="1"/>
    </xf>
    <xf numFmtId="44" fontId="0" fillId="0" borderId="14" xfId="4" applyFont="1" applyBorder="1" applyAlignment="1" applyProtection="1">
      <alignment horizontal="center" vertical="center"/>
      <protection hidden="1"/>
    </xf>
    <xf numFmtId="44" fontId="16" fillId="0" borderId="13" xfId="5" applyNumberFormat="1" applyFill="1" applyBorder="1" applyAlignment="1" applyProtection="1">
      <alignment vertical="center" wrapText="1"/>
      <protection locked="0" hidden="1"/>
    </xf>
    <xf numFmtId="44" fontId="16" fillId="6" borderId="14" xfId="4" applyFont="1" applyFill="1" applyBorder="1" applyAlignment="1" applyProtection="1">
      <alignment horizontal="center" vertical="center"/>
      <protection locked="0" hidden="1"/>
    </xf>
    <xf numFmtId="44" fontId="0" fillId="0" borderId="14" xfId="0" applyNumberFormat="1" applyBorder="1" applyProtection="1">
      <protection hidden="1"/>
    </xf>
    <xf numFmtId="44" fontId="16" fillId="6" borderId="14" xfId="4" applyFont="1" applyFill="1" applyBorder="1" applyAlignment="1" applyProtection="1">
      <alignment vertical="center"/>
      <protection locked="0" hidden="1"/>
    </xf>
    <xf numFmtId="0" fontId="1" fillId="14" borderId="32" xfId="0" applyFont="1" applyFill="1" applyBorder="1" applyAlignment="1" applyProtection="1">
      <alignment vertical="center"/>
      <protection locked="0" hidden="1"/>
    </xf>
    <xf numFmtId="0" fontId="1" fillId="14" borderId="31" xfId="0" applyFont="1" applyFill="1" applyBorder="1" applyAlignment="1" applyProtection="1">
      <alignment vertical="center"/>
      <protection locked="0" hidden="1"/>
    </xf>
    <xf numFmtId="0" fontId="2" fillId="2" borderId="11" xfId="0" applyFont="1" applyFill="1" applyBorder="1" applyAlignment="1" applyProtection="1">
      <alignment vertical="center"/>
      <protection hidden="1"/>
    </xf>
    <xf numFmtId="0" fontId="0" fillId="0" borderId="27" xfId="0" applyBorder="1" applyProtection="1">
      <protection hidden="1"/>
    </xf>
    <xf numFmtId="164" fontId="16" fillId="6" borderId="14" xfId="5" applyNumberFormat="1" applyBorder="1" applyAlignment="1" applyProtection="1">
      <alignment horizontal="center"/>
      <protection locked="0" hidden="1"/>
    </xf>
    <xf numFmtId="165" fontId="16" fillId="6" borderId="14" xfId="5" applyNumberFormat="1" applyBorder="1" applyAlignment="1" applyProtection="1">
      <alignment horizontal="center"/>
      <protection locked="0" hidden="1"/>
    </xf>
    <xf numFmtId="0" fontId="16" fillId="6" borderId="11" xfId="5" applyBorder="1" applyAlignment="1" applyProtection="1">
      <alignment horizontal="center" vertical="center"/>
      <protection locked="0" hidden="1"/>
    </xf>
    <xf numFmtId="0" fontId="16" fillId="6" borderId="13" xfId="5" applyBorder="1" applyAlignment="1" applyProtection="1">
      <alignment horizontal="center" vertical="center"/>
      <protection locked="0" hidden="1"/>
    </xf>
    <xf numFmtId="0" fontId="0" fillId="0" borderId="14" xfId="4" applyNumberFormat="1" applyFont="1" applyBorder="1" applyAlignment="1" applyProtection="1">
      <alignment horizontal="center" vertical="center"/>
      <protection hidden="1"/>
    </xf>
    <xf numFmtId="0" fontId="2" fillId="14" borderId="11" xfId="0" applyFont="1" applyFill="1" applyBorder="1" applyAlignment="1" applyProtection="1">
      <alignment vertical="center" wrapText="1"/>
      <protection locked="0" hidden="1"/>
    </xf>
    <xf numFmtId="0" fontId="2" fillId="14" borderId="12" xfId="0" applyFont="1" applyFill="1" applyBorder="1" applyAlignment="1" applyProtection="1">
      <alignment vertical="center" wrapText="1"/>
      <protection locked="0" hidden="1"/>
    </xf>
    <xf numFmtId="0" fontId="2" fillId="14" borderId="13" xfId="0" applyFont="1" applyFill="1" applyBorder="1" applyAlignment="1" applyProtection="1">
      <alignment vertical="center" wrapText="1"/>
      <protection locked="0" hidden="1"/>
    </xf>
    <xf numFmtId="14" fontId="16" fillId="6" borderId="14" xfId="5" applyNumberFormat="1" applyBorder="1" applyAlignment="1" applyProtection="1">
      <alignment horizontal="center" vertical="center"/>
      <protection locked="0" hidden="1"/>
    </xf>
    <xf numFmtId="0" fontId="0" fillId="0" borderId="0" xfId="0" applyBorder="1" applyProtection="1">
      <protection hidden="1"/>
    </xf>
    <xf numFmtId="0" fontId="1" fillId="6" borderId="14" xfId="1" applyFill="1" applyBorder="1" applyAlignment="1" applyProtection="1">
      <alignment horizontal="center" vertical="center"/>
      <protection locked="0" hidden="1"/>
    </xf>
    <xf numFmtId="0" fontId="1" fillId="6" borderId="11" xfId="1" applyFill="1" applyBorder="1" applyAlignment="1" applyProtection="1">
      <alignment vertical="center" wrapText="1"/>
      <protection locked="0" hidden="1"/>
    </xf>
    <xf numFmtId="0" fontId="1" fillId="6" borderId="11" xfId="1" applyFill="1" applyBorder="1" applyAlignment="1" applyProtection="1">
      <alignment horizontal="center" vertical="center"/>
      <protection locked="0" hidden="1"/>
    </xf>
    <xf numFmtId="0" fontId="1" fillId="6" borderId="13" xfId="1" applyFill="1" applyBorder="1" applyAlignment="1" applyProtection="1">
      <alignment horizontal="center" vertical="center"/>
      <protection locked="0" hidden="1"/>
    </xf>
    <xf numFmtId="164" fontId="1" fillId="0" borderId="14" xfId="1" applyNumberFormat="1" applyBorder="1" applyAlignment="1" applyProtection="1">
      <alignment horizontal="center" vertical="center"/>
      <protection hidden="1"/>
    </xf>
    <xf numFmtId="0" fontId="1" fillId="0" borderId="0" xfId="1" applyProtection="1">
      <protection hidden="1"/>
    </xf>
    <xf numFmtId="0" fontId="0" fillId="6" borderId="14" xfId="0" applyFill="1" applyBorder="1" applyAlignment="1" applyProtection="1">
      <alignment horizontal="center" vertical="center"/>
      <protection locked="0" hidden="1"/>
    </xf>
    <xf numFmtId="0" fontId="0" fillId="6" borderId="11" xfId="0" applyFill="1" applyBorder="1" applyAlignment="1" applyProtection="1">
      <alignment vertical="center" wrapText="1"/>
      <protection locked="0" hidden="1"/>
    </xf>
    <xf numFmtId="0" fontId="0" fillId="6" borderId="11" xfId="0" applyFill="1" applyBorder="1" applyAlignment="1" applyProtection="1">
      <alignment horizontal="center" vertical="center"/>
      <protection locked="0" hidden="1"/>
    </xf>
    <xf numFmtId="0" fontId="0" fillId="6" borderId="13" xfId="0" applyFill="1" applyBorder="1" applyAlignment="1" applyProtection="1">
      <alignment horizontal="center" vertical="center"/>
      <protection locked="0" hidden="1"/>
    </xf>
    <xf numFmtId="0" fontId="1" fillId="6" borderId="14" xfId="1" applyFill="1" applyBorder="1" applyAlignment="1" applyProtection="1">
      <alignment horizontal="center"/>
      <protection locked="0" hidden="1"/>
    </xf>
    <xf numFmtId="164" fontId="1" fillId="6" borderId="14" xfId="1" applyNumberFormat="1" applyFill="1" applyBorder="1" applyAlignment="1" applyProtection="1">
      <alignment horizontal="center" vertical="center"/>
      <protection locked="0" hidden="1"/>
    </xf>
    <xf numFmtId="0" fontId="0" fillId="6" borderId="14" xfId="0" applyFill="1" applyBorder="1" applyAlignment="1" applyProtection="1">
      <alignment horizontal="center"/>
      <protection locked="0" hidden="1"/>
    </xf>
    <xf numFmtId="164" fontId="0" fillId="6" borderId="14" xfId="0" applyNumberFormat="1" applyFill="1" applyBorder="1" applyAlignment="1" applyProtection="1">
      <alignment horizontal="center" vertical="center"/>
      <protection locked="0" hidden="1"/>
    </xf>
    <xf numFmtId="164" fontId="1" fillId="0" borderId="0" xfId="1" applyNumberFormat="1" applyBorder="1" applyAlignment="1" applyProtection="1">
      <alignment horizontal="center" vertical="center"/>
      <protection hidden="1"/>
    </xf>
    <xf numFmtId="0" fontId="1" fillId="0" borderId="0" xfId="1" applyAlignment="1" applyProtection="1">
      <alignment vertical="center" wrapText="1"/>
      <protection hidden="1"/>
    </xf>
    <xf numFmtId="0" fontId="1" fillId="2" borderId="14" xfId="1" applyFill="1" applyBorder="1" applyAlignment="1" applyProtection="1">
      <alignment vertical="center" wrapText="1"/>
      <protection hidden="1"/>
    </xf>
    <xf numFmtId="1" fontId="0" fillId="0" borderId="0" xfId="0" applyNumberFormat="1" applyBorder="1" applyAlignment="1" applyProtection="1">
      <alignment horizontal="center" vertical="center"/>
      <protection hidden="1"/>
    </xf>
    <xf numFmtId="164" fontId="16" fillId="0" borderId="14" xfId="5" applyNumberFormat="1" applyFill="1" applyBorder="1" applyAlignment="1" applyProtection="1">
      <alignment horizontal="center"/>
      <protection hidden="1"/>
    </xf>
    <xf numFmtId="164" fontId="16" fillId="0" borderId="14" xfId="5" applyNumberFormat="1" applyFill="1" applyBorder="1" applyAlignment="1" applyProtection="1">
      <alignment horizontal="center" vertical="center"/>
      <protection hidden="1"/>
    </xf>
    <xf numFmtId="0" fontId="2" fillId="2" borderId="16" xfId="0" applyFont="1" applyFill="1" applyBorder="1" applyAlignment="1" applyProtection="1">
      <alignment horizontal="center" vertical="center"/>
      <protection hidden="1"/>
    </xf>
    <xf numFmtId="0" fontId="7" fillId="2" borderId="24" xfId="0" applyFont="1" applyFill="1" applyBorder="1" applyAlignment="1" applyProtection="1">
      <alignment horizontal="center" vertical="center" wrapText="1"/>
      <protection hidden="1"/>
    </xf>
    <xf numFmtId="0" fontId="7" fillId="2" borderId="25"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protection locked="0" hidden="1"/>
    </xf>
    <xf numFmtId="0" fontId="2" fillId="2" borderId="2" xfId="0" applyFont="1" applyFill="1" applyBorder="1" applyAlignment="1" applyProtection="1">
      <alignment horizontal="center" vertical="center"/>
      <protection locked="0" hidden="1"/>
    </xf>
    <xf numFmtId="0" fontId="2" fillId="2" borderId="1" xfId="0" applyFont="1" applyFill="1" applyBorder="1" applyAlignment="1" applyProtection="1">
      <alignment horizontal="center" vertical="center" wrapText="1"/>
      <protection locked="0" hidden="1"/>
    </xf>
    <xf numFmtId="0" fontId="2" fillId="2" borderId="2" xfId="0" applyFont="1" applyFill="1" applyBorder="1" applyAlignment="1" applyProtection="1">
      <alignment horizontal="center" vertical="center" wrapText="1"/>
      <protection locked="0" hidden="1"/>
    </xf>
    <xf numFmtId="0" fontId="2" fillId="2" borderId="1" xfId="0" applyFont="1" applyFill="1" applyBorder="1" applyAlignment="1" applyProtection="1">
      <alignment horizontal="center" vertical="center"/>
      <protection hidden="1"/>
    </xf>
    <xf numFmtId="0" fontId="2" fillId="2" borderId="2" xfId="0" applyFont="1" applyFill="1" applyBorder="1" applyAlignment="1" applyProtection="1">
      <alignment horizontal="center" vertical="center"/>
      <protection hidden="1"/>
    </xf>
    <xf numFmtId="0" fontId="2" fillId="2" borderId="11" xfId="0" applyFont="1" applyFill="1" applyBorder="1" applyAlignment="1" applyProtection="1">
      <alignment horizontal="center" vertical="center" wrapText="1"/>
      <protection hidden="1"/>
    </xf>
    <xf numFmtId="0" fontId="2" fillId="2" borderId="12" xfId="0" applyFont="1" applyFill="1" applyBorder="1" applyAlignment="1" applyProtection="1">
      <alignment horizontal="center" vertical="center" wrapText="1"/>
      <protection hidden="1"/>
    </xf>
    <xf numFmtId="0" fontId="2" fillId="2" borderId="13" xfId="0" applyFont="1" applyFill="1" applyBorder="1" applyAlignment="1" applyProtection="1">
      <alignment horizontal="center" vertical="center" wrapText="1"/>
      <protection hidden="1"/>
    </xf>
    <xf numFmtId="0" fontId="1" fillId="14" borderId="31" xfId="0" applyFont="1" applyFill="1" applyBorder="1" applyAlignment="1" applyProtection="1">
      <alignment horizontal="center" vertical="center"/>
      <protection locked="0"/>
    </xf>
    <xf numFmtId="0" fontId="1" fillId="14" borderId="32" xfId="0" applyFont="1" applyFill="1" applyBorder="1" applyAlignment="1" applyProtection="1">
      <alignment horizontal="center" vertical="center"/>
      <protection locked="0"/>
    </xf>
    <xf numFmtId="0" fontId="1" fillId="14" borderId="29"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wrapText="1"/>
      <protection hidden="1"/>
    </xf>
    <xf numFmtId="0" fontId="5" fillId="2" borderId="13" xfId="0" applyFont="1" applyFill="1" applyBorder="1" applyAlignment="1" applyProtection="1">
      <alignment horizontal="center" vertical="center" wrapText="1"/>
      <protection hidden="1"/>
    </xf>
    <xf numFmtId="0" fontId="6" fillId="2" borderId="24" xfId="0" applyFont="1" applyFill="1" applyBorder="1" applyAlignment="1" applyProtection="1">
      <alignment horizontal="center" vertical="center" wrapText="1"/>
      <protection hidden="1"/>
    </xf>
    <xf numFmtId="0" fontId="6" fillId="2" borderId="25" xfId="0" applyFont="1" applyFill="1" applyBorder="1" applyAlignment="1" applyProtection="1">
      <alignment horizontal="center" vertical="center" wrapText="1"/>
      <protection hidden="1"/>
    </xf>
    <xf numFmtId="0" fontId="5" fillId="2" borderId="12" xfId="0" applyFont="1" applyFill="1" applyBorder="1" applyAlignment="1" applyProtection="1">
      <alignment horizontal="center" vertical="center" wrapText="1"/>
      <protection hidden="1"/>
    </xf>
    <xf numFmtId="0" fontId="2" fillId="2" borderId="24" xfId="0" applyFont="1" applyFill="1" applyBorder="1" applyAlignment="1" applyProtection="1">
      <alignment horizontal="center" vertical="center" wrapText="1"/>
      <protection hidden="1"/>
    </xf>
    <xf numFmtId="0" fontId="2" fillId="2" borderId="25" xfId="0" applyFont="1" applyFill="1" applyBorder="1" applyAlignment="1" applyProtection="1">
      <alignment horizontal="center" vertical="center" wrapText="1"/>
      <protection hidden="1"/>
    </xf>
    <xf numFmtId="0" fontId="2" fillId="2" borderId="15" xfId="0" applyFont="1" applyFill="1" applyBorder="1" applyAlignment="1" applyProtection="1">
      <alignment horizontal="center" vertical="center" wrapText="1"/>
      <protection hidden="1"/>
    </xf>
    <xf numFmtId="0" fontId="2" fillId="2" borderId="16" xfId="0" applyFont="1" applyFill="1" applyBorder="1" applyAlignment="1" applyProtection="1">
      <alignment horizontal="center" vertical="center" wrapText="1"/>
      <protection hidden="1"/>
    </xf>
    <xf numFmtId="0" fontId="2" fillId="14" borderId="1" xfId="0" applyFont="1" applyFill="1" applyBorder="1" applyAlignment="1" applyProtection="1">
      <alignment horizontal="center" vertical="center" wrapText="1"/>
      <protection locked="0"/>
    </xf>
    <xf numFmtId="0" fontId="2" fillId="14" borderId="26" xfId="0" applyFont="1" applyFill="1" applyBorder="1" applyAlignment="1" applyProtection="1">
      <alignment horizontal="center" vertical="center" wrapText="1"/>
      <protection locked="0"/>
    </xf>
    <xf numFmtId="0" fontId="2" fillId="14" borderId="24" xfId="0" applyFont="1" applyFill="1" applyBorder="1" applyAlignment="1" applyProtection="1">
      <alignment horizontal="center" vertical="center" wrapText="1"/>
      <protection locked="0"/>
    </xf>
    <xf numFmtId="0" fontId="2" fillId="14" borderId="2" xfId="0" applyFont="1" applyFill="1" applyBorder="1" applyAlignment="1" applyProtection="1">
      <alignment horizontal="center" vertical="center" wrapText="1"/>
      <protection locked="0"/>
    </xf>
    <xf numFmtId="0" fontId="2" fillId="14" borderId="27" xfId="0" applyFont="1" applyFill="1" applyBorder="1" applyAlignment="1" applyProtection="1">
      <alignment horizontal="center" vertical="center" wrapText="1"/>
      <protection locked="0"/>
    </xf>
    <xf numFmtId="0" fontId="2" fillId="14" borderId="25" xfId="0" applyFont="1" applyFill="1" applyBorder="1" applyAlignment="1" applyProtection="1">
      <alignment horizontal="center" vertical="center" wrapText="1"/>
      <protection locked="0"/>
    </xf>
    <xf numFmtId="0" fontId="1" fillId="0" borderId="31" xfId="0" applyFont="1" applyBorder="1" applyAlignment="1" applyProtection="1">
      <alignment horizontal="center" vertical="center"/>
      <protection hidden="1"/>
    </xf>
    <xf numFmtId="0" fontId="1" fillId="0" borderId="29" xfId="0" applyFont="1" applyBorder="1" applyAlignment="1" applyProtection="1">
      <alignment horizontal="center" vertical="center"/>
      <protection hidden="1"/>
    </xf>
    <xf numFmtId="0" fontId="2" fillId="2" borderId="1"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0" fontId="2" fillId="2" borderId="26" xfId="0" applyFont="1" applyFill="1" applyBorder="1" applyAlignment="1" applyProtection="1">
      <alignment horizontal="center" vertical="center" wrapText="1"/>
      <protection hidden="1"/>
    </xf>
    <xf numFmtId="0" fontId="2" fillId="2" borderId="27" xfId="0" applyFont="1" applyFill="1" applyBorder="1" applyAlignment="1" applyProtection="1">
      <alignment horizontal="center" vertical="center" wrapText="1"/>
      <protection hidden="1"/>
    </xf>
    <xf numFmtId="0" fontId="29" fillId="0" borderId="0" xfId="0" applyFont="1" applyAlignment="1" applyProtection="1">
      <alignment horizontal="left" wrapText="1"/>
      <protection hidden="1"/>
    </xf>
    <xf numFmtId="166" fontId="16" fillId="14" borderId="2" xfId="5" applyNumberFormat="1" applyFont="1" applyFill="1" applyBorder="1" applyAlignment="1" applyProtection="1">
      <alignment horizontal="center" vertical="center"/>
      <protection locked="0"/>
    </xf>
    <xf numFmtId="166" fontId="16" fillId="14" borderId="25" xfId="5" applyNumberFormat="1" applyFont="1" applyFill="1" applyBorder="1" applyAlignment="1" applyProtection="1">
      <alignment horizontal="center" vertical="center"/>
      <protection locked="0"/>
    </xf>
    <xf numFmtId="166" fontId="16" fillId="6" borderId="11" xfId="5" applyNumberFormat="1" applyFont="1" applyBorder="1" applyAlignment="1" applyProtection="1">
      <alignment horizontal="center" vertical="center"/>
      <protection locked="0"/>
    </xf>
    <xf numFmtId="166" fontId="16" fillId="6" borderId="13" xfId="5" applyNumberFormat="1" applyFont="1" applyBorder="1" applyAlignment="1" applyProtection="1">
      <alignment horizontal="center" vertical="center"/>
      <protection locked="0"/>
    </xf>
    <xf numFmtId="0" fontId="0" fillId="0" borderId="0" xfId="0" applyAlignment="1" applyProtection="1">
      <alignment horizontal="center" vertical="center" wrapText="1"/>
      <protection hidden="1"/>
    </xf>
    <xf numFmtId="0" fontId="3" fillId="2" borderId="11" xfId="0" applyFont="1" applyFill="1" applyBorder="1" applyAlignment="1" applyProtection="1">
      <alignment horizontal="center" vertical="center" wrapText="1"/>
      <protection hidden="1"/>
    </xf>
    <xf numFmtId="0" fontId="3" fillId="2" borderId="12" xfId="0" applyFont="1" applyFill="1" applyBorder="1" applyAlignment="1" applyProtection="1">
      <alignment horizontal="center" vertical="center" wrapText="1"/>
      <protection hidden="1"/>
    </xf>
    <xf numFmtId="0" fontId="3" fillId="2" borderId="13" xfId="0" applyFont="1" applyFill="1" applyBorder="1" applyAlignment="1" applyProtection="1">
      <alignment horizontal="center" vertical="center" wrapText="1"/>
      <protection hidden="1"/>
    </xf>
    <xf numFmtId="0" fontId="5" fillId="2" borderId="1" xfId="0" applyFont="1" applyFill="1" applyBorder="1" applyAlignment="1" applyProtection="1">
      <alignment horizontal="center" vertical="center" wrapText="1"/>
      <protection hidden="1"/>
    </xf>
    <xf numFmtId="0" fontId="5" fillId="2" borderId="26" xfId="0" applyFont="1" applyFill="1" applyBorder="1" applyAlignment="1" applyProtection="1">
      <alignment horizontal="center" vertical="center" wrapText="1"/>
      <protection hidden="1"/>
    </xf>
    <xf numFmtId="1" fontId="0" fillId="0" borderId="11" xfId="4" applyNumberFormat="1" applyFont="1" applyBorder="1" applyAlignment="1" applyProtection="1">
      <alignment horizontal="center" vertical="center"/>
      <protection hidden="1"/>
    </xf>
    <xf numFmtId="1" fontId="0" fillId="0" borderId="13" xfId="4" applyNumberFormat="1" applyFont="1" applyBorder="1" applyAlignment="1" applyProtection="1">
      <alignment horizontal="center" vertical="center"/>
      <protection hidden="1"/>
    </xf>
    <xf numFmtId="0" fontId="16" fillId="6" borderId="11" xfId="5" applyBorder="1" applyAlignment="1" applyProtection="1">
      <alignment horizontal="center" vertical="center" wrapText="1"/>
      <protection locked="0"/>
    </xf>
    <xf numFmtId="0" fontId="16" fillId="6" borderId="13" xfId="5" applyBorder="1" applyAlignment="1" applyProtection="1">
      <alignment horizontal="center" vertical="center" wrapText="1"/>
      <protection locked="0"/>
    </xf>
    <xf numFmtId="0" fontId="2" fillId="2" borderId="24" xfId="0" applyFont="1" applyFill="1" applyBorder="1" applyAlignment="1" applyProtection="1">
      <alignment horizontal="center" vertical="center"/>
      <protection hidden="1"/>
    </xf>
    <xf numFmtId="0" fontId="2" fillId="2" borderId="25" xfId="0" applyFont="1" applyFill="1" applyBorder="1" applyAlignment="1" applyProtection="1">
      <alignment horizontal="center" vertical="center"/>
      <protection hidden="1"/>
    </xf>
    <xf numFmtId="0" fontId="2" fillId="14" borderId="11" xfId="0" applyFont="1" applyFill="1" applyBorder="1" applyAlignment="1" applyProtection="1">
      <alignment horizontal="center" vertical="center" wrapText="1"/>
      <protection locked="0"/>
    </xf>
    <xf numFmtId="0" fontId="2" fillId="14" borderId="13" xfId="0" applyFont="1" applyFill="1" applyBorder="1" applyAlignment="1" applyProtection="1">
      <alignment horizontal="center" vertical="center" wrapText="1"/>
      <protection locked="0"/>
    </xf>
    <xf numFmtId="0" fontId="16" fillId="6" borderId="11" xfId="5" applyBorder="1" applyAlignment="1" applyProtection="1">
      <alignment horizontal="center" vertical="center"/>
      <protection locked="0"/>
    </xf>
    <xf numFmtId="0" fontId="16" fillId="6" borderId="12" xfId="5" applyBorder="1" applyAlignment="1" applyProtection="1">
      <alignment horizontal="center" vertical="center"/>
      <protection locked="0"/>
    </xf>
    <xf numFmtId="0" fontId="16" fillId="6" borderId="13" xfId="5" applyBorder="1" applyAlignment="1" applyProtection="1">
      <alignment horizontal="center" vertical="center"/>
      <protection locked="0"/>
    </xf>
    <xf numFmtId="0" fontId="1" fillId="14" borderId="18"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hidden="1"/>
    </xf>
    <xf numFmtId="0" fontId="2" fillId="2" borderId="15" xfId="0" applyFont="1" applyFill="1" applyBorder="1" applyAlignment="1" applyProtection="1">
      <alignment horizontal="center" vertical="center" wrapText="1"/>
      <protection locked="0" hidden="1"/>
    </xf>
    <xf numFmtId="0" fontId="2" fillId="2" borderId="16" xfId="0" applyFont="1" applyFill="1" applyBorder="1" applyAlignment="1" applyProtection="1">
      <alignment horizontal="center" vertical="center" wrapText="1"/>
      <protection locked="0" hidden="1"/>
    </xf>
    <xf numFmtId="0" fontId="6" fillId="2" borderId="15" xfId="0" applyFont="1" applyFill="1" applyBorder="1" applyAlignment="1" applyProtection="1">
      <alignment horizontal="center" vertical="center" wrapText="1"/>
      <protection hidden="1"/>
    </xf>
    <xf numFmtId="0" fontId="6" fillId="2" borderId="16" xfId="0" applyFont="1" applyFill="1" applyBorder="1"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31" fillId="20" borderId="0" xfId="0" applyFont="1" applyFill="1" applyAlignment="1" applyProtection="1">
      <alignment horizontal="center"/>
      <protection hidden="1"/>
    </xf>
    <xf numFmtId="0" fontId="10" fillId="3" borderId="4" xfId="0" applyFont="1" applyFill="1" applyBorder="1" applyAlignment="1">
      <alignment horizontal="center" vertical="center" wrapText="1" readingOrder="1"/>
    </xf>
    <xf numFmtId="0" fontId="10" fillId="3" borderId="5" xfId="0" applyFont="1" applyFill="1" applyBorder="1" applyAlignment="1">
      <alignment horizontal="center" vertical="center" wrapText="1" readingOrder="1"/>
    </xf>
    <xf numFmtId="0" fontId="10" fillId="3" borderId="6" xfId="0" applyFont="1" applyFill="1" applyBorder="1" applyAlignment="1">
      <alignment horizontal="center" vertical="center" wrapText="1" readingOrder="1"/>
    </xf>
    <xf numFmtId="0" fontId="0" fillId="6" borderId="11" xfId="0" applyFill="1" applyBorder="1" applyAlignment="1" applyProtection="1">
      <alignment horizontal="center" vertical="center" wrapText="1"/>
      <protection locked="0" hidden="1"/>
    </xf>
    <xf numFmtId="0" fontId="0" fillId="6" borderId="13" xfId="0" applyFill="1" applyBorder="1" applyAlignment="1" applyProtection="1">
      <alignment horizontal="center" vertical="center" wrapText="1"/>
      <protection locked="0" hidden="1"/>
    </xf>
    <xf numFmtId="0" fontId="0" fillId="6" borderId="11" xfId="0" applyFill="1" applyBorder="1" applyAlignment="1" applyProtection="1">
      <alignment horizontal="center" vertical="center"/>
      <protection locked="0" hidden="1"/>
    </xf>
    <xf numFmtId="0" fontId="0" fillId="6" borderId="12" xfId="0" applyFill="1" applyBorder="1" applyAlignment="1" applyProtection="1">
      <alignment horizontal="center" vertical="center"/>
      <protection locked="0" hidden="1"/>
    </xf>
    <xf numFmtId="0" fontId="0" fillId="6" borderId="13" xfId="0" applyFill="1" applyBorder="1" applyAlignment="1" applyProtection="1">
      <alignment horizontal="center" vertical="center"/>
      <protection locked="0" hidden="1"/>
    </xf>
    <xf numFmtId="0" fontId="16" fillId="6" borderId="11" xfId="5" applyBorder="1" applyAlignment="1" applyProtection="1">
      <alignment horizontal="center" vertical="center" wrapText="1"/>
      <protection locked="0" hidden="1"/>
    </xf>
    <xf numFmtId="0" fontId="16" fillId="6" borderId="13" xfId="5" applyBorder="1" applyAlignment="1" applyProtection="1">
      <alignment horizontal="center" vertical="center" wrapText="1"/>
      <protection locked="0" hidden="1"/>
    </xf>
    <xf numFmtId="0" fontId="16" fillId="6" borderId="11" xfId="5" applyBorder="1" applyAlignment="1" applyProtection="1">
      <alignment horizontal="center" vertical="center"/>
      <protection locked="0" hidden="1"/>
    </xf>
    <xf numFmtId="0" fontId="16" fillId="6" borderId="12" xfId="5" applyBorder="1" applyAlignment="1" applyProtection="1">
      <alignment horizontal="center" vertical="center"/>
      <protection locked="0" hidden="1"/>
    </xf>
    <xf numFmtId="0" fontId="16" fillId="6" borderId="13" xfId="5" applyBorder="1" applyAlignment="1" applyProtection="1">
      <alignment horizontal="center" vertical="center"/>
      <protection locked="0" hidden="1"/>
    </xf>
    <xf numFmtId="0" fontId="1" fillId="6" borderId="11" xfId="1" applyFill="1" applyBorder="1" applyAlignment="1" applyProtection="1">
      <alignment horizontal="center" vertical="center" wrapText="1"/>
      <protection locked="0" hidden="1"/>
    </xf>
    <xf numFmtId="0" fontId="1" fillId="6" borderId="13" xfId="1" applyFill="1" applyBorder="1" applyAlignment="1" applyProtection="1">
      <alignment horizontal="center" vertical="center" wrapText="1"/>
      <protection locked="0" hidden="1"/>
    </xf>
    <xf numFmtId="0" fontId="2" fillId="14" borderId="11" xfId="0" applyFont="1" applyFill="1" applyBorder="1" applyAlignment="1" applyProtection="1">
      <alignment horizontal="center" vertical="center" wrapText="1"/>
      <protection locked="0" hidden="1"/>
    </xf>
    <xf numFmtId="0" fontId="2" fillId="14" borderId="13" xfId="0" applyFont="1" applyFill="1" applyBorder="1" applyAlignment="1" applyProtection="1">
      <alignment horizontal="center" vertical="center" wrapText="1"/>
      <protection locked="0" hidden="1"/>
    </xf>
    <xf numFmtId="0" fontId="48" fillId="14" borderId="11" xfId="0" applyFont="1" applyFill="1" applyBorder="1" applyAlignment="1" applyProtection="1">
      <alignment horizontal="left" vertical="center" wrapText="1"/>
      <protection locked="0" hidden="1"/>
    </xf>
    <xf numFmtId="0" fontId="48" fillId="14" borderId="12" xfId="0" applyFont="1" applyFill="1" applyBorder="1" applyAlignment="1" applyProtection="1">
      <alignment horizontal="left" vertical="center" wrapText="1"/>
      <protection locked="0" hidden="1"/>
    </xf>
    <xf numFmtId="0" fontId="48" fillId="14" borderId="13" xfId="0" applyFont="1" applyFill="1" applyBorder="1" applyAlignment="1" applyProtection="1">
      <alignment horizontal="left" vertical="center" wrapText="1"/>
      <protection locked="0" hidden="1"/>
    </xf>
    <xf numFmtId="0" fontId="1" fillId="14" borderId="18" xfId="0" applyFont="1" applyFill="1" applyBorder="1" applyAlignment="1" applyProtection="1">
      <alignment horizontal="center" vertical="center"/>
      <protection locked="0" hidden="1"/>
    </xf>
    <xf numFmtId="0" fontId="1" fillId="14" borderId="31" xfId="0" applyFont="1" applyFill="1" applyBorder="1" applyAlignment="1" applyProtection="1">
      <alignment horizontal="center" vertical="center"/>
      <protection locked="0" hidden="1"/>
    </xf>
    <xf numFmtId="0" fontId="1" fillId="14" borderId="32" xfId="0" applyFont="1" applyFill="1" applyBorder="1" applyAlignment="1" applyProtection="1">
      <alignment horizontal="center" vertical="center"/>
      <protection locked="0" hidden="1"/>
    </xf>
    <xf numFmtId="0" fontId="1" fillId="14" borderId="29" xfId="0" applyFont="1" applyFill="1" applyBorder="1" applyAlignment="1" applyProtection="1">
      <alignment horizontal="center" vertical="center"/>
      <protection locked="0" hidden="1"/>
    </xf>
    <xf numFmtId="0" fontId="5" fillId="2" borderId="15" xfId="0" applyFont="1" applyFill="1" applyBorder="1" applyAlignment="1" applyProtection="1">
      <alignment horizontal="center" vertical="center" wrapText="1"/>
      <protection hidden="1"/>
    </xf>
    <xf numFmtId="0" fontId="5" fillId="2" borderId="16" xfId="0" applyFont="1" applyFill="1" applyBorder="1" applyAlignment="1" applyProtection="1">
      <alignment horizontal="center" vertical="center" wrapText="1"/>
      <protection hidden="1"/>
    </xf>
    <xf numFmtId="0" fontId="2" fillId="14" borderId="11" xfId="0" applyFont="1" applyFill="1" applyBorder="1" applyAlignment="1" applyProtection="1">
      <alignment horizontal="left" vertical="center" wrapText="1"/>
      <protection locked="0" hidden="1"/>
    </xf>
    <xf numFmtId="0" fontId="2" fillId="14" borderId="12" xfId="0" applyFont="1" applyFill="1" applyBorder="1" applyAlignment="1" applyProtection="1">
      <alignment horizontal="left" vertical="center" wrapText="1"/>
      <protection locked="0" hidden="1"/>
    </xf>
    <xf numFmtId="0" fontId="2" fillId="14" borderId="13" xfId="0" applyFont="1" applyFill="1" applyBorder="1" applyAlignment="1" applyProtection="1">
      <alignment horizontal="left" vertical="center" wrapText="1"/>
      <protection locked="0" hidden="1"/>
    </xf>
    <xf numFmtId="0" fontId="1" fillId="0" borderId="44" xfId="0" applyFont="1" applyBorder="1" applyAlignment="1" applyProtection="1">
      <alignment horizontal="center" vertical="center"/>
      <protection hidden="1"/>
    </xf>
    <xf numFmtId="0" fontId="1" fillId="0" borderId="45" xfId="0" applyFont="1" applyBorder="1" applyAlignment="1" applyProtection="1">
      <alignment horizontal="center" vertical="center"/>
      <protection hidden="1"/>
    </xf>
    <xf numFmtId="0" fontId="1" fillId="0" borderId="46" xfId="0" applyFont="1" applyBorder="1" applyAlignment="1" applyProtection="1">
      <alignment horizontal="center" vertical="center"/>
      <protection hidden="1"/>
    </xf>
    <xf numFmtId="0" fontId="1" fillId="0" borderId="47" xfId="0" applyFont="1" applyBorder="1" applyAlignment="1" applyProtection="1">
      <alignment horizontal="center" vertical="center"/>
      <protection hidden="1"/>
    </xf>
    <xf numFmtId="0" fontId="1" fillId="0" borderId="48" xfId="0" applyFont="1" applyBorder="1" applyAlignment="1" applyProtection="1">
      <alignment horizontal="center" vertical="center"/>
      <protection hidden="1"/>
    </xf>
    <xf numFmtId="0" fontId="1" fillId="0" borderId="49" xfId="0" applyFont="1" applyBorder="1" applyAlignment="1" applyProtection="1">
      <alignment horizontal="center" vertical="center"/>
      <protection hidden="1"/>
    </xf>
    <xf numFmtId="0" fontId="5" fillId="2" borderId="24" xfId="0" applyFont="1" applyFill="1" applyBorder="1" applyAlignment="1" applyProtection="1">
      <alignment horizontal="center" vertical="center" wrapText="1"/>
      <protection hidden="1"/>
    </xf>
    <xf numFmtId="0" fontId="5" fillId="2" borderId="25" xfId="0" applyFont="1" applyFill="1" applyBorder="1" applyAlignment="1" applyProtection="1">
      <alignment horizontal="center" vertical="center" wrapText="1"/>
      <protection hidden="1"/>
    </xf>
    <xf numFmtId="0" fontId="2" fillId="2" borderId="11" xfId="0" applyFont="1" applyFill="1" applyBorder="1" applyAlignment="1" applyProtection="1">
      <alignment horizontal="right" vertical="center" wrapText="1"/>
      <protection hidden="1"/>
    </xf>
    <xf numFmtId="0" fontId="2" fillId="2" borderId="12" xfId="0" applyFont="1" applyFill="1" applyBorder="1" applyAlignment="1" applyProtection="1">
      <alignment horizontal="right" vertical="center" wrapText="1"/>
      <protection hidden="1"/>
    </xf>
    <xf numFmtId="0" fontId="2" fillId="2" borderId="13" xfId="0" applyFont="1" applyFill="1" applyBorder="1" applyAlignment="1" applyProtection="1">
      <alignment horizontal="right" vertical="center" wrapText="1"/>
      <protection hidden="1"/>
    </xf>
    <xf numFmtId="0" fontId="16" fillId="6" borderId="11" xfId="5" applyBorder="1" applyAlignment="1" applyProtection="1">
      <alignment horizontal="left" vertical="center"/>
      <protection locked="0" hidden="1"/>
    </xf>
    <xf numFmtId="0" fontId="16" fillId="6" borderId="13" xfId="5" applyBorder="1" applyAlignment="1" applyProtection="1">
      <alignment horizontal="left" vertical="center"/>
      <protection locked="0" hidden="1"/>
    </xf>
    <xf numFmtId="0" fontId="1" fillId="0" borderId="32" xfId="0" applyFont="1" applyBorder="1" applyAlignment="1" applyProtection="1">
      <alignment horizontal="center" vertical="center"/>
      <protection hidden="1"/>
    </xf>
    <xf numFmtId="44" fontId="16" fillId="6" borderId="11" xfId="4" applyFont="1" applyFill="1" applyBorder="1" applyAlignment="1" applyProtection="1">
      <alignment horizontal="center" vertical="center"/>
      <protection locked="0" hidden="1"/>
    </xf>
    <xf numFmtId="44" fontId="16" fillId="6" borderId="12" xfId="4" applyFont="1" applyFill="1" applyBorder="1" applyAlignment="1" applyProtection="1">
      <alignment horizontal="center" vertical="center"/>
      <protection locked="0" hidden="1"/>
    </xf>
    <xf numFmtId="0" fontId="1" fillId="14" borderId="31" xfId="0" applyFont="1" applyFill="1" applyBorder="1" applyAlignment="1" applyProtection="1">
      <alignment horizontal="center" vertical="center"/>
      <protection hidden="1"/>
    </xf>
    <xf numFmtId="0" fontId="1" fillId="14" borderId="29" xfId="0" applyFont="1" applyFill="1" applyBorder="1" applyAlignment="1" applyProtection="1">
      <alignment horizontal="center" vertical="center"/>
      <protection hidden="1"/>
    </xf>
    <xf numFmtId="0" fontId="2" fillId="0" borderId="50" xfId="0" applyFont="1" applyBorder="1" applyAlignment="1" applyProtection="1">
      <alignment horizontal="center" vertical="center"/>
      <protection hidden="1"/>
    </xf>
    <xf numFmtId="0" fontId="2" fillId="21" borderId="11" xfId="0" applyFont="1" applyFill="1" applyBorder="1" applyAlignment="1" applyProtection="1">
      <alignment horizontal="center" vertical="center"/>
      <protection hidden="1"/>
    </xf>
    <xf numFmtId="0" fontId="2" fillId="21" borderId="12" xfId="0" applyFont="1" applyFill="1" applyBorder="1" applyAlignment="1" applyProtection="1">
      <alignment horizontal="center" vertical="center"/>
      <protection hidden="1"/>
    </xf>
    <xf numFmtId="0" fontId="2" fillId="21" borderId="13" xfId="0" applyFont="1" applyFill="1" applyBorder="1" applyAlignment="1" applyProtection="1">
      <alignment horizontal="center" vertical="center"/>
      <protection hidden="1"/>
    </xf>
    <xf numFmtId="0" fontId="2" fillId="2" borderId="11" xfId="0" applyFont="1" applyFill="1" applyBorder="1" applyAlignment="1" applyProtection="1">
      <alignment horizontal="center" vertical="center"/>
      <protection hidden="1"/>
    </xf>
    <xf numFmtId="0" fontId="2" fillId="2" borderId="12" xfId="0" applyFont="1" applyFill="1" applyBorder="1" applyAlignment="1" applyProtection="1">
      <alignment horizontal="center" vertical="center"/>
      <protection hidden="1"/>
    </xf>
    <xf numFmtId="0" fontId="2" fillId="2" borderId="13" xfId="0" applyFont="1" applyFill="1" applyBorder="1" applyAlignment="1" applyProtection="1">
      <alignment horizontal="center" vertical="center"/>
      <protection hidden="1"/>
    </xf>
    <xf numFmtId="0" fontId="2" fillId="2" borderId="28" xfId="0" applyFont="1" applyFill="1" applyBorder="1" applyAlignment="1" applyProtection="1">
      <alignment horizontal="center" vertical="center" wrapText="1"/>
      <protection hidden="1"/>
    </xf>
    <xf numFmtId="0" fontId="2" fillId="2" borderId="51" xfId="0" applyFont="1" applyFill="1" applyBorder="1" applyAlignment="1" applyProtection="1">
      <alignment horizontal="center" vertical="center" wrapText="1"/>
      <protection hidden="1"/>
    </xf>
    <xf numFmtId="0" fontId="2" fillId="2" borderId="52" xfId="0" applyFont="1" applyFill="1" applyBorder="1" applyAlignment="1" applyProtection="1">
      <alignment horizontal="center" vertical="center" wrapText="1"/>
      <protection hidden="1"/>
    </xf>
    <xf numFmtId="0" fontId="51" fillId="2" borderId="24" xfId="0" applyFont="1" applyFill="1" applyBorder="1" applyAlignment="1" applyProtection="1">
      <alignment horizontal="center" vertical="center" wrapText="1"/>
      <protection hidden="1"/>
    </xf>
    <xf numFmtId="0" fontId="51" fillId="2" borderId="51" xfId="0" applyFont="1" applyFill="1" applyBorder="1" applyAlignment="1" applyProtection="1">
      <alignment horizontal="center" vertical="center" wrapText="1"/>
      <protection hidden="1"/>
    </xf>
    <xf numFmtId="0" fontId="51" fillId="2" borderId="25" xfId="0" applyFont="1" applyFill="1" applyBorder="1" applyAlignment="1" applyProtection="1">
      <alignment horizontal="center" vertical="center" wrapText="1"/>
      <protection hidden="1"/>
    </xf>
    <xf numFmtId="0" fontId="51" fillId="2" borderId="15" xfId="0" applyFont="1" applyFill="1" applyBorder="1" applyAlignment="1" applyProtection="1">
      <alignment horizontal="center" vertical="center" wrapText="1"/>
      <protection hidden="1"/>
    </xf>
    <xf numFmtId="0" fontId="51" fillId="2" borderId="28" xfId="0" applyFont="1" applyFill="1" applyBorder="1" applyAlignment="1" applyProtection="1">
      <alignment horizontal="center" vertical="center" wrapText="1"/>
      <protection hidden="1"/>
    </xf>
    <xf numFmtId="0" fontId="51" fillId="2" borderId="16" xfId="0" applyFont="1" applyFill="1" applyBorder="1" applyAlignment="1" applyProtection="1">
      <alignment horizontal="center" vertical="center" wrapText="1"/>
      <protection hidden="1"/>
    </xf>
    <xf numFmtId="0" fontId="44" fillId="0" borderId="33" xfId="0" applyFont="1" applyBorder="1" applyAlignment="1">
      <alignment horizontal="left" vertical="center" wrapText="1" readingOrder="1"/>
    </xf>
    <xf numFmtId="0" fontId="44" fillId="0" borderId="34" xfId="0" applyFont="1" applyBorder="1" applyAlignment="1">
      <alignment horizontal="left" vertical="center" wrapText="1" readingOrder="1"/>
    </xf>
    <xf numFmtId="0" fontId="36" fillId="9" borderId="0" xfId="8" applyFont="1" applyFill="1" applyBorder="1" applyAlignment="1" applyProtection="1">
      <alignment horizontal="center" vertical="center"/>
    </xf>
    <xf numFmtId="0" fontId="43" fillId="13" borderId="33" xfId="0" applyFont="1" applyFill="1" applyBorder="1" applyAlignment="1">
      <alignment horizontal="center" vertical="center" wrapText="1"/>
    </xf>
    <xf numFmtId="0" fontId="43" fillId="13" borderId="34" xfId="0" applyFont="1" applyFill="1" applyBorder="1" applyAlignment="1">
      <alignment horizontal="center" vertical="center" wrapText="1"/>
    </xf>
    <xf numFmtId="0" fontId="44" fillId="0" borderId="33" xfId="0" applyFont="1" applyBorder="1" applyAlignment="1">
      <alignment horizontal="left" vertical="center" wrapText="1"/>
    </xf>
    <xf numFmtId="0" fontId="44" fillId="0" borderId="34" xfId="0" applyFont="1" applyBorder="1" applyAlignment="1">
      <alignment horizontal="left" vertical="center" wrapText="1"/>
    </xf>
    <xf numFmtId="0" fontId="43" fillId="13" borderId="35" xfId="0" applyFont="1" applyFill="1" applyBorder="1" applyAlignment="1">
      <alignment horizontal="center" vertical="center" wrapText="1"/>
    </xf>
    <xf numFmtId="0" fontId="43" fillId="13" borderId="39" xfId="0" applyFont="1" applyFill="1" applyBorder="1" applyAlignment="1">
      <alignment horizontal="center" vertical="center" wrapText="1"/>
    </xf>
    <xf numFmtId="0" fontId="43" fillId="13" borderId="36" xfId="0" applyFont="1" applyFill="1" applyBorder="1" applyAlignment="1">
      <alignment horizontal="center" vertical="center" wrapText="1"/>
    </xf>
    <xf numFmtId="0" fontId="44" fillId="0" borderId="35" xfId="0" applyFont="1" applyBorder="1" applyAlignment="1">
      <alignment horizontal="left" vertical="center" wrapText="1" readingOrder="1"/>
    </xf>
    <xf numFmtId="0" fontId="44" fillId="0" borderId="36" xfId="0" applyFont="1" applyBorder="1" applyAlignment="1">
      <alignment horizontal="left" vertical="center" wrapText="1" readingOrder="1"/>
    </xf>
    <xf numFmtId="0" fontId="44" fillId="0" borderId="21"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37" xfId="0" applyFont="1" applyBorder="1" applyAlignment="1">
      <alignment horizontal="left" vertical="center" wrapText="1" readingOrder="1"/>
    </xf>
    <xf numFmtId="0" fontId="44" fillId="0" borderId="38" xfId="0" applyFont="1" applyBorder="1" applyAlignment="1">
      <alignment horizontal="left" vertical="center" wrapText="1" readingOrder="1"/>
    </xf>
    <xf numFmtId="0" fontId="40" fillId="0" borderId="21" xfId="0" applyFont="1" applyBorder="1" applyAlignment="1">
      <alignment horizontal="center" vertical="center" wrapText="1"/>
    </xf>
    <xf numFmtId="0" fontId="40" fillId="0" borderId="30" xfId="0" applyFont="1" applyBorder="1" applyAlignment="1">
      <alignment horizontal="center" vertical="center" wrapText="1"/>
    </xf>
    <xf numFmtId="0" fontId="40" fillId="0" borderId="22" xfId="0" applyFont="1" applyBorder="1" applyAlignment="1">
      <alignment horizontal="center" vertical="center" wrapText="1"/>
    </xf>
    <xf numFmtId="0" fontId="44" fillId="0" borderId="21" xfId="0" applyFont="1" applyBorder="1" applyAlignment="1">
      <alignment horizontal="left" vertical="center" wrapText="1"/>
    </xf>
    <xf numFmtId="0" fontId="44" fillId="0" borderId="30" xfId="0" applyFont="1" applyBorder="1" applyAlignment="1">
      <alignment horizontal="left" vertical="center" wrapText="1"/>
    </xf>
    <xf numFmtId="0" fontId="44" fillId="0" borderId="21" xfId="0" applyFont="1" applyBorder="1" applyAlignment="1">
      <alignment vertical="center" wrapText="1"/>
    </xf>
    <xf numFmtId="0" fontId="44" fillId="0" borderId="30" xfId="0" applyFont="1" applyBorder="1" applyAlignment="1">
      <alignment vertical="center" wrapText="1"/>
    </xf>
    <xf numFmtId="0" fontId="44" fillId="0" borderId="22" xfId="0" applyFont="1" applyBorder="1" applyAlignment="1">
      <alignment vertical="center" wrapText="1"/>
    </xf>
    <xf numFmtId="0" fontId="44" fillId="0" borderId="40" xfId="0" applyFont="1" applyBorder="1" applyAlignment="1">
      <alignment vertical="center" wrapText="1"/>
    </xf>
    <xf numFmtId="0" fontId="44" fillId="0" borderId="41" xfId="0" applyFont="1" applyBorder="1" applyAlignment="1">
      <alignment vertical="center" wrapText="1"/>
    </xf>
    <xf numFmtId="0" fontId="46" fillId="19" borderId="11" xfId="0" applyFont="1" applyFill="1" applyBorder="1" applyAlignment="1">
      <alignment horizontal="left" vertical="center" wrapText="1"/>
    </xf>
    <xf numFmtId="0" fontId="46" fillId="19" borderId="12" xfId="0" applyFont="1" applyFill="1" applyBorder="1" applyAlignment="1">
      <alignment horizontal="left" vertical="center" wrapText="1"/>
    </xf>
    <xf numFmtId="0" fontId="46" fillId="19" borderId="13" xfId="0" applyFont="1" applyFill="1" applyBorder="1" applyAlignment="1">
      <alignment horizontal="left" vertical="center" wrapText="1"/>
    </xf>
    <xf numFmtId="0" fontId="10" fillId="3" borderId="0" xfId="0" applyFont="1" applyFill="1" applyAlignment="1">
      <alignment horizontal="center" vertical="center" wrapText="1" readingOrder="1"/>
    </xf>
  </cellXfs>
  <cellStyles count="14">
    <cellStyle name="Comma" xfId="13" builtinId="3"/>
    <cellStyle name="Currency" xfId="4" builtinId="4"/>
    <cellStyle name="Good" xfId="7" builtinId="26"/>
    <cellStyle name="Heading 1" xfId="8" builtinId="16"/>
    <cellStyle name="Hyperlink" xfId="3" builtinId="8"/>
    <cellStyle name="Neutral" xfId="5" builtinId="28"/>
    <cellStyle name="Normal" xfId="0" builtinId="0"/>
    <cellStyle name="Normal 2" xfId="2" xr:uid="{6A4FA56E-6E44-4407-8DD5-05676FBFA423}"/>
    <cellStyle name="Normal 2 2" xfId="10" xr:uid="{E584E010-774C-4FA7-944E-B6DF49F0BAAC}"/>
    <cellStyle name="Normal 3" xfId="9" xr:uid="{62452ADB-2402-4342-9E38-A859D1F9B7F6}"/>
    <cellStyle name="Percent" xfId="6" builtinId="5"/>
    <cellStyle name="RowLevel_1" xfId="1" builtinId="1" iLevel="0"/>
    <cellStyle name="Table Header" xfId="11" xr:uid="{3B433A40-DDE6-4514-9AA8-0CA9E82ED31B}"/>
    <cellStyle name="Table SubHeader" xfId="12" xr:uid="{10303136-2CFF-434F-AAAB-DAEBF5E46874}"/>
  </cellStyles>
  <dxfs count="16">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border outline="0">
        <left style="thin">
          <color theme="4" tint="0.39997558519241921"/>
        </left>
        <right style="thin">
          <color theme="4" tint="0.39997558519241921"/>
        </right>
        <top style="thin">
          <color theme="4" tint="0.39997558519241921"/>
        </top>
        <bottom style="thin">
          <color theme="4" tint="0.39997558519241921"/>
        </bottom>
      </border>
    </dxf>
    <dxf>
      <font>
        <b/>
        <i val="0"/>
        <strike val="0"/>
        <condense val="0"/>
        <extend val="0"/>
        <outline val="0"/>
        <shadow val="0"/>
        <u val="none"/>
        <vertAlign val="baseline"/>
        <sz val="9"/>
        <color theme="1"/>
        <name val="Calibri"/>
        <family val="2"/>
        <scheme val="minor"/>
      </font>
      <fill>
        <patternFill patternType="solid">
          <fgColor indexed="64"/>
          <bgColor theme="4" tint="0.79998168889431442"/>
        </patternFill>
      </fill>
      <alignment horizontal="general" vertical="center" textRotation="0" wrapText="0" indent="0" justifyLastLine="0" shrinkToFit="0" readingOrder="0"/>
    </dxf>
    <dxf>
      <font>
        <b/>
        <i val="0"/>
        <color theme="1"/>
      </font>
      <fill>
        <patternFill>
          <bgColor rgb="FFFF0000"/>
        </patternFill>
      </fill>
    </dxf>
    <dxf>
      <font>
        <b/>
        <i val="0"/>
        <color theme="1"/>
      </font>
      <fill>
        <patternFill>
          <bgColor theme="5"/>
        </patternFill>
      </fill>
    </dxf>
    <dxf>
      <font>
        <b/>
        <i val="0"/>
        <color theme="1"/>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patternType="solid">
          <bgColor theme="5" tint="0.39994506668294322"/>
        </patternFill>
      </fill>
    </dxf>
  </dxfs>
  <tableStyles count="1" defaultTableStyle="TableStyleMedium2" defaultPivotStyle="PivotStyleLight16">
    <tableStyle name="Invisible" pivot="0" table="0" count="0" xr9:uid="{5F36E5B7-AC68-433A-9210-6268A332064C}"/>
  </tableStyles>
  <colors>
    <mruColors>
      <color rgb="FFFFEB9C"/>
      <color rgb="FF4B5051"/>
      <color rgb="FF9C5700"/>
      <color rgb="FFFFFFFF"/>
      <color rgb="FFFF7C80"/>
      <color rgb="FFF5E871"/>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Radio" firstButton="1" fmlaLink="'Capped Rates'!$B$2" lockText="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checked="Checked" lockText="1"/>
</file>

<file path=xl/ctrlProps/ctrlProp5.xml><?xml version="1.0" encoding="utf-8"?>
<formControlPr xmlns="http://schemas.microsoft.com/office/spreadsheetml/2009/9/main" objectType="Radio" firstButton="1"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Radio" lockText="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30162</xdr:colOff>
      <xdr:row>0</xdr:row>
      <xdr:rowOff>30163</xdr:rowOff>
    </xdr:from>
    <xdr:to>
      <xdr:col>1</xdr:col>
      <xdr:colOff>607217</xdr:colOff>
      <xdr:row>5</xdr:row>
      <xdr:rowOff>31530</xdr:rowOff>
    </xdr:to>
    <xdr:pic>
      <xdr:nvPicPr>
        <xdr:cNvPr id="3" name="Picture 2" descr="C:\Users\unwalam1\Desktop\2017_NSWGov_Waratah_RGB_72dpi%20-%20Copy.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162" y="30163"/>
          <a:ext cx="755649" cy="89433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304800</xdr:colOff>
          <xdr:row>7</xdr:row>
          <xdr:rowOff>82550</xdr:rowOff>
        </xdr:from>
        <xdr:to>
          <xdr:col>2</xdr:col>
          <xdr:colOff>241300</xdr:colOff>
          <xdr:row>7</xdr:row>
          <xdr:rowOff>368300</xdr:rowOff>
        </xdr:to>
        <xdr:sp macro="" textlink="">
          <xdr:nvSpPr>
            <xdr:cNvPr id="18433" name="Option Button 1"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Fixed Price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857250</xdr:colOff>
          <xdr:row>7</xdr:row>
          <xdr:rowOff>0</xdr:rowOff>
        </xdr:from>
        <xdr:to>
          <xdr:col>2</xdr:col>
          <xdr:colOff>1936750</xdr:colOff>
          <xdr:row>7</xdr:row>
          <xdr:rowOff>444500</xdr:rowOff>
        </xdr:to>
        <xdr:sp macro="" textlink="">
          <xdr:nvSpPr>
            <xdr:cNvPr id="18434" name="Option Button 2"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Time and materials - capped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7</xdr:row>
          <xdr:rowOff>25400</xdr:rowOff>
        </xdr:from>
        <xdr:to>
          <xdr:col>3</xdr:col>
          <xdr:colOff>1905000</xdr:colOff>
          <xdr:row>7</xdr:row>
          <xdr:rowOff>419100</xdr:rowOff>
        </xdr:to>
        <xdr:sp macro="" textlink="">
          <xdr:nvSpPr>
            <xdr:cNvPr id="18435" name="Option Button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Risk/reward - outcome based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2489200</xdr:colOff>
          <xdr:row>7</xdr:row>
          <xdr:rowOff>57150</xdr:rowOff>
        </xdr:from>
        <xdr:to>
          <xdr:col>3</xdr:col>
          <xdr:colOff>3670300</xdr:colOff>
          <xdr:row>7</xdr:row>
          <xdr:rowOff>431800</xdr:rowOff>
        </xdr:to>
        <xdr:sp macro="" textlink="">
          <xdr:nvSpPr>
            <xdr:cNvPr id="18436" name="Option Button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Time and  materials - uncapped</a:t>
              </a:r>
            </a:p>
          </xdr:txBody>
        </xdr:sp>
        <xdr:clientData fLocksWithSheet="0"/>
      </xdr:twoCellAnchor>
    </mc:Choice>
    <mc:Fallback/>
  </mc:AlternateContent>
  <xdr:twoCellAnchor editAs="oneCell">
    <xdr:from>
      <xdr:col>1</xdr:col>
      <xdr:colOff>87219</xdr:colOff>
      <xdr:row>0</xdr:row>
      <xdr:rowOff>0</xdr:rowOff>
    </xdr:from>
    <xdr:to>
      <xdr:col>2</xdr:col>
      <xdr:colOff>295274</xdr:colOff>
      <xdr:row>1</xdr:row>
      <xdr:rowOff>330994</xdr:rowOff>
    </xdr:to>
    <xdr:pic>
      <xdr:nvPicPr>
        <xdr:cNvPr id="6" name="Picture 5" descr="C:\Users\unwalam1\Desktop\2017_NSWGov_Waratah_RGB_72dpi%20-%20Copy.jpg">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0594" y="0"/>
          <a:ext cx="1293906" cy="14605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304800</xdr:colOff>
          <xdr:row>5</xdr:row>
          <xdr:rowOff>101600</xdr:rowOff>
        </xdr:from>
        <xdr:to>
          <xdr:col>1</xdr:col>
          <xdr:colOff>190500</xdr:colOff>
          <xdr:row>5</xdr:row>
          <xdr:rowOff>381000</xdr:rowOff>
        </xdr:to>
        <xdr:sp macro="" textlink="">
          <xdr:nvSpPr>
            <xdr:cNvPr id="23553" name="Option Button 1" hidden="1">
              <a:extLst>
                <a:ext uri="{63B3BB69-23CF-44E3-9099-C40C66FF867C}">
                  <a14:compatExt spid="_x0000_s23553"/>
                </a:ext>
                <a:ext uri="{FF2B5EF4-FFF2-40B4-BE49-F238E27FC236}">
                  <a16:creationId xmlns:a16="http://schemas.microsoft.com/office/drawing/2014/main" id="{00000000-0008-0000-03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Fixed Price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863600</xdr:colOff>
          <xdr:row>5</xdr:row>
          <xdr:rowOff>0</xdr:rowOff>
        </xdr:from>
        <xdr:to>
          <xdr:col>2</xdr:col>
          <xdr:colOff>882650</xdr:colOff>
          <xdr:row>6</xdr:row>
          <xdr:rowOff>63500</xdr:rowOff>
        </xdr:to>
        <xdr:sp macro="" textlink="">
          <xdr:nvSpPr>
            <xdr:cNvPr id="23554" name="Option Button 2" hidden="1">
              <a:extLst>
                <a:ext uri="{63B3BB69-23CF-44E3-9099-C40C66FF867C}">
                  <a14:compatExt spid="_x0000_s23554"/>
                </a:ext>
                <a:ext uri="{FF2B5EF4-FFF2-40B4-BE49-F238E27FC236}">
                  <a16:creationId xmlns:a16="http://schemas.microsoft.com/office/drawing/2014/main" id="{00000000-0008-0000-03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Time and materials - capped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685800</xdr:colOff>
          <xdr:row>5</xdr:row>
          <xdr:rowOff>31750</xdr:rowOff>
        </xdr:from>
        <xdr:to>
          <xdr:col>2</xdr:col>
          <xdr:colOff>1905000</xdr:colOff>
          <xdr:row>6</xdr:row>
          <xdr:rowOff>63500</xdr:rowOff>
        </xdr:to>
        <xdr:sp macro="" textlink="">
          <xdr:nvSpPr>
            <xdr:cNvPr id="23555" name="Option Button 3" hidden="1">
              <a:extLst>
                <a:ext uri="{63B3BB69-23CF-44E3-9099-C40C66FF867C}">
                  <a14:compatExt spid="_x0000_s23555"/>
                </a:ext>
                <a:ext uri="{FF2B5EF4-FFF2-40B4-BE49-F238E27FC236}">
                  <a16:creationId xmlns:a16="http://schemas.microsoft.com/office/drawing/2014/main" id="{00000000-0008-0000-03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Risk/reward - outcome based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2501900</xdr:colOff>
          <xdr:row>5</xdr:row>
          <xdr:rowOff>63500</xdr:rowOff>
        </xdr:from>
        <xdr:to>
          <xdr:col>2</xdr:col>
          <xdr:colOff>3708400</xdr:colOff>
          <xdr:row>6</xdr:row>
          <xdr:rowOff>63500</xdr:rowOff>
        </xdr:to>
        <xdr:sp macro="" textlink="">
          <xdr:nvSpPr>
            <xdr:cNvPr id="23556" name="Option Button 4" hidden="1">
              <a:extLst>
                <a:ext uri="{63B3BB69-23CF-44E3-9099-C40C66FF867C}">
                  <a14:compatExt spid="_x0000_s23556"/>
                </a:ext>
                <a:ext uri="{FF2B5EF4-FFF2-40B4-BE49-F238E27FC236}">
                  <a16:creationId xmlns:a16="http://schemas.microsoft.com/office/drawing/2014/main" id="{00000000-0008-0000-03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Time and  materials - uncapped</a:t>
              </a:r>
            </a:p>
          </xdr:txBody>
        </xdr:sp>
        <xdr:clientData fLocksWithSheet="0"/>
      </xdr:twoCellAnchor>
    </mc:Choice>
    <mc:Fallback/>
  </mc:AlternateContent>
  <xdr:twoCellAnchor editAs="oneCell">
    <xdr:from>
      <xdr:col>0</xdr:col>
      <xdr:colOff>29779</xdr:colOff>
      <xdr:row>0</xdr:row>
      <xdr:rowOff>17318</xdr:rowOff>
    </xdr:from>
    <xdr:to>
      <xdr:col>0</xdr:col>
      <xdr:colOff>1037167</xdr:colOff>
      <xdr:row>1</xdr:row>
      <xdr:rowOff>905933</xdr:rowOff>
    </xdr:to>
    <xdr:pic>
      <xdr:nvPicPr>
        <xdr:cNvPr id="2" name="Picture 1" descr="C:\Users\unwalam1\Desktop\2017_NSWGov_Waratah_RGB_72dpi%20-%20Copy.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79" y="17318"/>
          <a:ext cx="1007388" cy="1062182"/>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26604</xdr:colOff>
      <xdr:row>0</xdr:row>
      <xdr:rowOff>0</xdr:rowOff>
    </xdr:from>
    <xdr:to>
      <xdr:col>0</xdr:col>
      <xdr:colOff>1056481</xdr:colOff>
      <xdr:row>1</xdr:row>
      <xdr:rowOff>848518</xdr:rowOff>
    </xdr:to>
    <xdr:pic>
      <xdr:nvPicPr>
        <xdr:cNvPr id="2" name="Picture 1" descr="C:\Users\unwalam1\Desktop\2017_NSWGov_Waratah_RGB_72dpi%20-%20Copy.jpg">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04" y="0"/>
          <a:ext cx="1033052" cy="1023937"/>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7</xdr:col>
          <xdr:colOff>139700</xdr:colOff>
          <xdr:row>81</xdr:row>
          <xdr:rowOff>25400</xdr:rowOff>
        </xdr:from>
        <xdr:to>
          <xdr:col>7</xdr:col>
          <xdr:colOff>1123950</xdr:colOff>
          <xdr:row>82</xdr:row>
          <xdr:rowOff>6350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4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81</xdr:row>
          <xdr:rowOff>88900</xdr:rowOff>
        </xdr:from>
        <xdr:to>
          <xdr:col>6</xdr:col>
          <xdr:colOff>1276350</xdr:colOff>
          <xdr:row>82</xdr:row>
          <xdr:rowOff>6350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4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No. Please provide your rate card (including any margins) with your responses</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32954</xdr:colOff>
      <xdr:row>0</xdr:row>
      <xdr:rowOff>17318</xdr:rowOff>
    </xdr:from>
    <xdr:to>
      <xdr:col>0</xdr:col>
      <xdr:colOff>1007428</xdr:colOff>
      <xdr:row>1</xdr:row>
      <xdr:rowOff>1207098</xdr:rowOff>
    </xdr:to>
    <xdr:pic>
      <xdr:nvPicPr>
        <xdr:cNvPr id="2" name="Picture 1" descr="C:\Users\unwalam1\Desktop\2017_NSWGov_Waratah_RGB_72dpi%20-%20Copy.jpg">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004" y="0"/>
          <a:ext cx="977649" cy="1207098"/>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988805</xdr:colOff>
      <xdr:row>1</xdr:row>
      <xdr:rowOff>1200962</xdr:rowOff>
    </xdr:to>
    <xdr:pic>
      <xdr:nvPicPr>
        <xdr:cNvPr id="2" name="Picture 1" descr="C:\Users\unwalam1\Desktop\2017_NSWGov_Waratah_RGB_72dpi%20-%20Copy.jpg">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000" y="0"/>
          <a:ext cx="988805" cy="1200962"/>
        </a:xfrm>
        <a:prstGeom prst="rect">
          <a:avLst/>
        </a:prstGeom>
        <a:noFill/>
        <a:ln>
          <a:noFill/>
        </a:ln>
      </xdr:spPr>
    </xdr:pic>
    <xdr:clientData/>
  </xdr:twoCellAnchor>
  <xdr:twoCellAnchor editAs="oneCell">
    <xdr:from>
      <xdr:col>2</xdr:col>
      <xdr:colOff>0</xdr:colOff>
      <xdr:row>0</xdr:row>
      <xdr:rowOff>0</xdr:rowOff>
    </xdr:from>
    <xdr:to>
      <xdr:col>2</xdr:col>
      <xdr:colOff>988805</xdr:colOff>
      <xdr:row>1</xdr:row>
      <xdr:rowOff>1200096</xdr:rowOff>
    </xdr:to>
    <xdr:pic>
      <xdr:nvPicPr>
        <xdr:cNvPr id="3" name="Picture 2" descr="C:\Users\unwalam1\Desktop\2017_NSWGov_Waratah_RGB_72dpi%20-%20Copy.jpg">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000" y="0"/>
          <a:ext cx="988805" cy="1200096"/>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nswgov-my.sharepoint.com/personal/neeraj_kumar_treasury_nsw_gov_au/Documents/Desktop/Engagement%20Pricing%20Schedule%20-%20ITS2573%20Scheme_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AvsPMS_supplier_engagement_compliance_checklist_for_scf_2022_V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for S.1"/>
      <sheetName val="S.1 Pricing &amp; Resource Mix"/>
      <sheetName val="Capped Rates"/>
      <sheetName val="Terms &amp; Definitions"/>
      <sheetName val="C04 Construction Services"/>
      <sheetName val="C05 Maintenance Services"/>
      <sheetName val="C07 Satellite Services"/>
      <sheetName val="Discount Structure"/>
      <sheetName val="Engagement Pricing Schedule - I"/>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
      <sheetName val="Instructions"/>
      <sheetName val="Working Holidays"/>
      <sheetName val="Capped Rates"/>
      <sheetName val="Compliance Template - IA"/>
      <sheetName val="Compliance Template"/>
      <sheetName val="Discount Structure"/>
    </sheetNames>
    <sheetDataSet>
      <sheetData sheetId="0">
        <row r="2">
          <cell r="K2">
            <v>0</v>
          </cell>
          <cell r="L2">
            <v>0</v>
          </cell>
        </row>
        <row r="3">
          <cell r="K3">
            <v>250000.01</v>
          </cell>
          <cell r="L3">
            <v>0.02</v>
          </cell>
        </row>
        <row r="4">
          <cell r="K4">
            <v>500000</v>
          </cell>
          <cell r="L4">
            <v>0.05</v>
          </cell>
        </row>
        <row r="5">
          <cell r="K5">
            <v>1000000</v>
          </cell>
          <cell r="L5">
            <v>7.0000000000000007E-2</v>
          </cell>
        </row>
      </sheetData>
      <sheetData sheetId="1"/>
      <sheetData sheetId="2"/>
      <sheetData sheetId="3"/>
      <sheetData sheetId="4"/>
      <sheetData sheetId="5"/>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4FABE06-B504-4AD0-851D-28FA841B19E8}" name="Service_tbl" displayName="Service_tbl" ref="R2:AF7" totalsRowShown="0" headerRowDxfId="9" tableBorderDxfId="8" headerRowCellStyle="Normal 2">
  <autoFilter ref="R2:AF7" xr:uid="{F4FABE06-B504-4AD0-851D-28FA841B19E8}"/>
  <tableColumns count="15">
    <tableColumn id="1" xr3:uid="{7C7022DC-7FCB-499D-819F-F868B4B6AA7B}" name="Permits"/>
    <tableColumn id="2" xr3:uid="{2E3CE54F-D6C3-4166-96DA-CF56C5EA2094}" name="DAs"/>
    <tableColumn id="3" xr3:uid="{83C1EFB3-BBD0-4CA5-B4E9-B2D494FEFA55}" name="Environmental Impact Assessment"/>
    <tableColumn id="4" xr3:uid="{5DB80D2E-F65B-4BE2-B1CC-9293AA952E61}" name="Site Surveys"/>
    <tableColumn id="5" xr3:uid="{7A50856A-4FE0-4B10-8F9A-D57F4C37512B}" name="Structural assessments" dataCellStyle="Normal 2"/>
    <tableColumn id="6" xr3:uid="{3EB366D1-CA16-485B-BFEA-88B3A2B783A5}" name="Geotech Assessments" dataCellStyle="Normal 2"/>
    <tableColumn id="7" xr3:uid="{2B81A0B7-DF32-4224-A294-3E457A3016D2}" name="Surveyor" dataCellStyle="Normal 2"/>
    <tableColumn id="8" xr3:uid="{5B183DB0-2BD3-4FE0-9078-ED079D5142C6}" name="Project Management" dataCellStyle="Normal 2"/>
    <tableColumn id="9" xr3:uid="{A078C261-EAF9-4F01-8551-DF6FA8241A31}" name="Resources Planning and Management" dataDxfId="7" dataCellStyle="Normal 2"/>
    <tableColumn id="10" xr3:uid="{F649D7BD-7A6B-43C2-879D-FA73C7251DCA}" name="Asset Managment" dataDxfId="6" dataCellStyle="Normal 2"/>
    <tableColumn id="11" xr3:uid="{9AE111AC-BF26-4A93-945A-8D2F8EE093A9}" name="Capitalisation" dataDxfId="5" dataCellStyle="Normal 2"/>
    <tableColumn id="12" xr3:uid="{CEF19539-7C15-4BF1-93C5-071D833B4564}" name="Site acceptance" dataDxfId="4" dataCellStyle="Normal 2"/>
    <tableColumn id="13" xr3:uid="{99272125-1ADB-45BC-AF8B-0954460EB675}" name="Strategic planning and advice services" dataDxfId="3" dataCellStyle="Normal 2"/>
    <tableColumn id="14" xr3:uid="{6CBB7EBE-6A19-43AF-A8FB-2CB23E20944B}" name="Commercial Planning and advice services" dataDxfId="2" dataCellStyle="Normal 2"/>
    <tableColumn id="15" xr3:uid="{4A484FA9-6277-43EE-B60E-5042C12982EF}" name="Technical Planning and advice services" dataDxfId="1" dataCellStyle="Normal 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D70B49-0D8D-4D31-9065-6F42CFB31AC6}" name="Table2" displayName="Table2" ref="R12:T26" totalsRowShown="0" headerRowCellStyle="Normal 2">
  <autoFilter ref="R12:T26" xr:uid="{16D70B49-0D8D-4D31-9065-6F42CFB31AC6}"/>
  <tableColumns count="3">
    <tableColumn id="1" xr3:uid="{004CD3D2-CD45-4DA4-A4CD-1CECFA410DEA}" name="C01 Site Acquisition, Enviornment Design (SAED) Services" dataCellStyle="Normal 2"/>
    <tableColumn id="2" xr3:uid="{D5E62775-613C-4679-B0F6-AC55A8994576}" name="C03 Project Services" dataDxfId="0" dataCellStyle="Normal 2"/>
    <tableColumn id="3" xr3:uid="{5698A22F-76C0-4D4B-8E81-F8D0A9714F95}" name="C06 Consultancy Services"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36A9F-8322-4A0A-8E7A-B37BD050E3B0}">
  <sheetPr codeName="Sheet16"/>
  <dimension ref="B1:XFC36"/>
  <sheetViews>
    <sheetView showGridLines="0" tabSelected="1" zoomScale="110" zoomScaleNormal="110" workbookViewId="0">
      <selection activeCell="B14" sqref="B14"/>
    </sheetView>
  </sheetViews>
  <sheetFormatPr defaultColWidth="0" defaultRowHeight="14.5" customHeight="1" zeroHeight="1"/>
  <cols>
    <col min="1" max="1" width="2.6328125" customWidth="1"/>
    <col min="2" max="2" width="171" bestFit="1" customWidth="1"/>
    <col min="3" max="3" width="16.7265625" customWidth="1"/>
    <col min="4" max="16383" width="8.90625" hidden="1"/>
    <col min="16384" max="16384" width="0.1796875" customWidth="1"/>
  </cols>
  <sheetData>
    <row r="1" spans="2:2"/>
    <row r="2" spans="2:2"/>
    <row r="3" spans="2:2"/>
    <row r="4" spans="2:2"/>
    <row r="5" spans="2:2"/>
    <row r="6" spans="2:2" ht="23.5">
      <c r="B6" s="65" t="s">
        <v>53</v>
      </c>
    </row>
    <row r="7" spans="2:2" ht="43.5">
      <c r="B7" s="66" t="s">
        <v>240</v>
      </c>
    </row>
    <row r="8" spans="2:2"/>
    <row r="9" spans="2:2" ht="18.5">
      <c r="B9" s="67" t="s">
        <v>67</v>
      </c>
    </row>
    <row r="10" spans="2:2">
      <c r="B10" s="68" t="s">
        <v>64</v>
      </c>
    </row>
    <row r="11" spans="2:2">
      <c r="B11" s="68" t="s">
        <v>65</v>
      </c>
    </row>
    <row r="12" spans="2:2">
      <c r="B12" s="69" t="s">
        <v>66</v>
      </c>
    </row>
    <row r="13" spans="2:2">
      <c r="B13" s="68" t="s">
        <v>97</v>
      </c>
    </row>
    <row r="14" spans="2:2">
      <c r="B14" s="68" t="s">
        <v>80</v>
      </c>
    </row>
    <row r="15" spans="2:2">
      <c r="B15" s="68" t="s">
        <v>144</v>
      </c>
    </row>
    <row r="16" spans="2:2">
      <c r="B16" s="68" t="s">
        <v>145</v>
      </c>
    </row>
    <row r="17" spans="2:2">
      <c r="B17" s="68" t="s">
        <v>96</v>
      </c>
    </row>
    <row r="18" spans="2:2">
      <c r="B18" s="105" t="s">
        <v>139</v>
      </c>
    </row>
    <row r="19" spans="2:2">
      <c r="B19" s="68" t="s">
        <v>98</v>
      </c>
    </row>
    <row r="20" spans="2:2">
      <c r="B20" s="68" t="s">
        <v>99</v>
      </c>
    </row>
    <row r="21" spans="2:2">
      <c r="B21" s="70" t="s">
        <v>100</v>
      </c>
    </row>
    <row r="22" spans="2:2">
      <c r="B22" s="70" t="s">
        <v>136</v>
      </c>
    </row>
    <row r="23" spans="2:2">
      <c r="B23" s="68" t="s">
        <v>101</v>
      </c>
    </row>
    <row r="24" spans="2:2">
      <c r="B24" s="68" t="s">
        <v>104</v>
      </c>
    </row>
    <row r="25" spans="2:2">
      <c r="B25" s="68" t="s">
        <v>102</v>
      </c>
    </row>
    <row r="26" spans="2:2">
      <c r="B26" s="68" t="s">
        <v>103</v>
      </c>
    </row>
    <row r="27" spans="2:2">
      <c r="B27" s="68"/>
    </row>
    <row r="28" spans="2:2">
      <c r="B28" s="71" t="s">
        <v>47</v>
      </c>
    </row>
    <row r="29" spans="2:2" ht="58">
      <c r="B29" s="72" t="s">
        <v>137</v>
      </c>
    </row>
    <row r="30" spans="2:2">
      <c r="B30" s="68"/>
    </row>
    <row r="31" spans="2:2" ht="43.5">
      <c r="B31" s="73" t="s">
        <v>138</v>
      </c>
    </row>
    <row r="32" spans="2:2" ht="9.65" customHeight="1"/>
    <row r="33" spans="2:2" ht="37">
      <c r="B33" s="74" t="s">
        <v>69</v>
      </c>
    </row>
    <row r="34" spans="2:2"/>
    <row r="35" spans="2:2" ht="14.5" customHeight="1"/>
    <row r="36" spans="2:2" ht="14.5" customHeight="1"/>
  </sheetData>
  <sheetProtection algorithmName="SHA-512" hashValue="6TZiavM57hsQy4fjnznOZYQX+zbiOLwz0QoOSb+Erat2O40PSMh8UhwqUdsXnwHVxb0wcT2EOezjMzfFPaAdpg==" saltValue="poO+CVpQtPk0opy/U7UoNQ==" spinCount="100000" sheet="1" objects="1" scenarios="1"/>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92DF0-7164-48B5-880F-1470AA8B30F6}">
  <sheetPr codeName="Sheet17">
    <tabColor rgb="FFF5E871"/>
  </sheetPr>
  <dimension ref="A1:R344"/>
  <sheetViews>
    <sheetView showGridLines="0" topLeftCell="A14" zoomScale="70" zoomScaleNormal="70" workbookViewId="0">
      <selection activeCell="C275" sqref="C275:I276"/>
    </sheetView>
  </sheetViews>
  <sheetFormatPr defaultColWidth="0" defaultRowHeight="14.5" zeroHeight="1" outlineLevelRow="4" outlineLevelCol="1"/>
  <cols>
    <col min="1" max="1" width="28.81640625" style="21" customWidth="1"/>
    <col min="2" max="2" width="15.453125" style="21" customWidth="1"/>
    <col min="3" max="3" width="53.90625" style="21" customWidth="1"/>
    <col min="4" max="4" width="55.36328125" style="22" customWidth="1"/>
    <col min="5" max="5" width="39.36328125" style="21" customWidth="1"/>
    <col min="6" max="8" width="26.26953125" style="21" hidden="1" customWidth="1" outlineLevel="1"/>
    <col min="9" max="9" width="37.08984375" style="21" customWidth="1" collapsed="1"/>
    <col min="10" max="10" width="18.36328125" style="21" customWidth="1"/>
    <col min="11" max="11" width="41.36328125" style="21" customWidth="1"/>
    <col min="12" max="12" width="21.7265625" style="21" customWidth="1"/>
    <col min="13" max="13" width="25.26953125" style="21" customWidth="1"/>
    <col min="14" max="14" width="24.26953125" style="21" customWidth="1"/>
    <col min="15" max="15" width="4.08984375" style="21" customWidth="1"/>
    <col min="16" max="16" width="18.81640625" style="21" customWidth="1"/>
    <col min="17" max="17" width="16.1796875" style="21" customWidth="1"/>
    <col min="18" max="18" width="4.81640625" style="21" customWidth="1"/>
    <col min="19" max="16384" width="8.81640625" style="21" hidden="1"/>
  </cols>
  <sheetData>
    <row r="1" spans="1:17" ht="81" customHeight="1">
      <c r="A1" s="104" t="s">
        <v>135</v>
      </c>
      <c r="B1" s="22"/>
      <c r="C1" s="22"/>
      <c r="E1" s="60" t="s">
        <v>60</v>
      </c>
      <c r="F1" s="59"/>
      <c r="G1" s="59"/>
      <c r="H1" s="59"/>
      <c r="K1" s="228"/>
      <c r="L1" s="228"/>
      <c r="M1" s="63"/>
    </row>
    <row r="2" spans="1:17" ht="64" customHeight="1">
      <c r="B2" s="22"/>
      <c r="C2" s="22"/>
      <c r="E2" s="59"/>
      <c r="F2" s="59"/>
      <c r="G2" s="59"/>
      <c r="H2" s="59"/>
      <c r="J2" s="40"/>
      <c r="K2" s="102" t="s">
        <v>54</v>
      </c>
      <c r="L2" s="43"/>
      <c r="M2" s="102" t="s">
        <v>131</v>
      </c>
      <c r="O2" s="256" t="s">
        <v>133</v>
      </c>
      <c r="P2" s="256"/>
      <c r="Q2" s="23" t="s">
        <v>36</v>
      </c>
    </row>
    <row r="3" spans="1:17" ht="14.5" customHeight="1">
      <c r="B3" s="22"/>
      <c r="C3" s="22"/>
      <c r="E3" s="233"/>
      <c r="F3" s="233"/>
      <c r="G3" s="233"/>
      <c r="H3" s="233"/>
      <c r="I3" s="233"/>
      <c r="J3" s="39"/>
      <c r="K3" s="103" t="s">
        <v>61</v>
      </c>
      <c r="L3" s="43"/>
      <c r="M3" s="103" t="s">
        <v>132</v>
      </c>
      <c r="O3" s="257" t="s">
        <v>134</v>
      </c>
      <c r="P3" s="257"/>
      <c r="Q3" s="23" t="s">
        <v>37</v>
      </c>
    </row>
    <row r="4" spans="1:17" ht="15" thickBot="1">
      <c r="B4" s="22"/>
      <c r="C4" s="22"/>
      <c r="E4" s="233"/>
      <c r="F4" s="233"/>
      <c r="G4" s="233"/>
      <c r="H4" s="233"/>
      <c r="I4" s="233"/>
      <c r="J4" s="39"/>
      <c r="K4" s="48" t="s">
        <v>105</v>
      </c>
      <c r="L4" s="42"/>
      <c r="M4" s="42"/>
    </row>
    <row r="5" spans="1:17" ht="19" thickBot="1">
      <c r="B5" s="62" t="s">
        <v>62</v>
      </c>
      <c r="C5" s="245"/>
      <c r="D5" s="246"/>
      <c r="E5" s="233"/>
      <c r="F5" s="233"/>
      <c r="G5" s="233"/>
      <c r="H5" s="233"/>
      <c r="I5" s="233"/>
      <c r="J5" s="39"/>
      <c r="K5" s="49" t="s">
        <v>46</v>
      </c>
    </row>
    <row r="6" spans="1:17">
      <c r="E6" s="233"/>
      <c r="F6" s="233"/>
      <c r="G6" s="233"/>
      <c r="H6" s="233"/>
      <c r="I6" s="233"/>
      <c r="J6" s="39"/>
    </row>
    <row r="7" spans="1:17" ht="15" thickBot="1"/>
    <row r="8" spans="1:17" ht="37" customHeight="1" thickBot="1">
      <c r="B8" s="234"/>
      <c r="C8" s="235"/>
      <c r="D8" s="236"/>
      <c r="E8" s="234" t="s">
        <v>142</v>
      </c>
      <c r="F8" s="235"/>
      <c r="G8" s="235"/>
      <c r="H8" s="236"/>
      <c r="I8" s="75"/>
      <c r="J8" s="64" t="s">
        <v>143</v>
      </c>
      <c r="K8" s="75"/>
      <c r="L8" s="76" t="s">
        <v>70</v>
      </c>
      <c r="M8" s="239" t="str">
        <f>IF(OR(ISBLANK(I8),ISBLANK(K8)),"",NETWORKDAYS(I8,K8))</f>
        <v/>
      </c>
      <c r="N8" s="240"/>
    </row>
    <row r="9" spans="1:17" ht="15" thickBot="1">
      <c r="B9" s="26"/>
      <c r="C9" s="26"/>
      <c r="D9" s="26"/>
      <c r="E9" s="26"/>
      <c r="F9" s="26"/>
      <c r="G9" s="26"/>
      <c r="H9" s="26"/>
      <c r="I9" s="26"/>
      <c r="J9" s="26"/>
      <c r="K9" s="26"/>
      <c r="L9" s="26"/>
      <c r="M9" s="26"/>
      <c r="N9" s="26"/>
      <c r="O9" s="26"/>
      <c r="P9" s="26"/>
      <c r="Q9" s="26"/>
    </row>
    <row r="10" spans="1:17" ht="19" thickBot="1">
      <c r="B10" s="201" t="s">
        <v>78</v>
      </c>
      <c r="C10" s="202"/>
      <c r="D10" s="202"/>
      <c r="E10" s="202"/>
      <c r="F10" s="202"/>
      <c r="G10" s="202"/>
      <c r="H10" s="202"/>
      <c r="I10" s="202"/>
      <c r="J10" s="202"/>
      <c r="K10" s="202"/>
      <c r="L10" s="202"/>
      <c r="M10" s="202"/>
      <c r="N10" s="202"/>
      <c r="O10" s="202"/>
      <c r="P10" s="202"/>
      <c r="Q10" s="203"/>
    </row>
    <row r="11" spans="1:17" ht="19" customHeight="1" thickBot="1">
      <c r="B11" s="224" t="s">
        <v>63</v>
      </c>
      <c r="C11" s="214" t="s">
        <v>74</v>
      </c>
      <c r="D11" s="226" t="s">
        <v>75</v>
      </c>
      <c r="E11" s="212"/>
      <c r="F11" s="197" t="s">
        <v>113</v>
      </c>
      <c r="G11" s="197" t="s">
        <v>58</v>
      </c>
      <c r="H11" s="252" t="s">
        <v>59</v>
      </c>
      <c r="I11" s="224" t="s">
        <v>77</v>
      </c>
      <c r="J11" s="226"/>
      <c r="K11" s="212"/>
      <c r="L11" s="209" t="s">
        <v>81</v>
      </c>
      <c r="M11" s="26"/>
      <c r="N11" s="254" t="s">
        <v>106</v>
      </c>
      <c r="O11" s="26"/>
      <c r="P11" s="207" t="s">
        <v>107</v>
      </c>
      <c r="Q11" s="208"/>
    </row>
    <row r="12" spans="1:17" ht="46" customHeight="1" thickBot="1">
      <c r="B12" s="225"/>
      <c r="C12" s="215"/>
      <c r="D12" s="227"/>
      <c r="E12" s="213"/>
      <c r="F12" s="198"/>
      <c r="G12" s="198"/>
      <c r="H12" s="253"/>
      <c r="I12" s="225"/>
      <c r="J12" s="227"/>
      <c r="K12" s="213"/>
      <c r="L12" s="210"/>
      <c r="M12" s="26"/>
      <c r="N12" s="255"/>
      <c r="O12" s="26"/>
      <c r="P12" s="26"/>
      <c r="Q12" s="83" t="s">
        <v>108</v>
      </c>
    </row>
    <row r="13" spans="1:17" ht="15" thickBot="1">
      <c r="B13" s="106"/>
      <c r="C13" s="107"/>
      <c r="D13" s="241"/>
      <c r="E13" s="242"/>
      <c r="F13" s="106"/>
      <c r="G13" s="106"/>
      <c r="H13" s="106"/>
      <c r="I13" s="247"/>
      <c r="J13" s="248"/>
      <c r="K13" s="249"/>
      <c r="L13" s="82" t="str">
        <f t="shared" ref="L13:L62" si="0">IF($B13&lt;&gt;"",SUMIF($B$67:$B$266,$B13,L$67:L$266),"")</f>
        <v/>
      </c>
      <c r="M13" s="23"/>
      <c r="N13" s="25" t="str">
        <f t="shared" ref="N13:N62" si="1">IF($B13&lt;&gt;"",SUMIF($B$67:$B$266,$B13,N$67:N$266),"")</f>
        <v/>
      </c>
      <c r="O13" s="24"/>
      <c r="P13" s="23"/>
      <c r="Q13" s="25" t="str">
        <f t="shared" ref="Q13:Q62" si="2">IF($B13&lt;&gt;"",SUMIF($B$67:$B$266,$B13,Q$67:Q$266),"")</f>
        <v/>
      </c>
    </row>
    <row r="14" spans="1:17" ht="15" thickBot="1">
      <c r="B14" s="106"/>
      <c r="C14" s="107"/>
      <c r="D14" s="241"/>
      <c r="E14" s="242"/>
      <c r="F14" s="106"/>
      <c r="G14" s="106"/>
      <c r="H14" s="106"/>
      <c r="I14" s="247"/>
      <c r="J14" s="248"/>
      <c r="K14" s="249"/>
      <c r="L14" s="82" t="str">
        <f t="shared" si="0"/>
        <v/>
      </c>
      <c r="M14" s="23"/>
      <c r="N14" s="25" t="str">
        <f t="shared" si="1"/>
        <v/>
      </c>
      <c r="O14" s="24"/>
      <c r="P14" s="23"/>
      <c r="Q14" s="25" t="str">
        <f t="shared" si="2"/>
        <v/>
      </c>
    </row>
    <row r="15" spans="1:17" ht="15" thickBot="1">
      <c r="B15" s="106"/>
      <c r="C15" s="107"/>
      <c r="D15" s="241"/>
      <c r="E15" s="242"/>
      <c r="F15" s="106"/>
      <c r="G15" s="106"/>
      <c r="H15" s="106"/>
      <c r="I15" s="247"/>
      <c r="J15" s="248"/>
      <c r="K15" s="249"/>
      <c r="L15" s="82" t="str">
        <f t="shared" si="0"/>
        <v/>
      </c>
      <c r="M15" s="23"/>
      <c r="N15" s="25" t="str">
        <f t="shared" si="1"/>
        <v/>
      </c>
      <c r="O15" s="24"/>
      <c r="P15" s="23"/>
      <c r="Q15" s="25" t="str">
        <f t="shared" si="2"/>
        <v/>
      </c>
    </row>
    <row r="16" spans="1:17" ht="15" thickBot="1">
      <c r="B16" s="106"/>
      <c r="C16" s="107"/>
      <c r="D16" s="241"/>
      <c r="E16" s="242"/>
      <c r="F16" s="106"/>
      <c r="G16" s="106"/>
      <c r="H16" s="106"/>
      <c r="I16" s="247"/>
      <c r="J16" s="248"/>
      <c r="K16" s="249"/>
      <c r="L16" s="82" t="str">
        <f t="shared" si="0"/>
        <v/>
      </c>
      <c r="M16" s="23"/>
      <c r="N16" s="25" t="str">
        <f t="shared" si="1"/>
        <v/>
      </c>
      <c r="O16" s="24"/>
      <c r="P16" s="23"/>
      <c r="Q16" s="25" t="str">
        <f t="shared" si="2"/>
        <v/>
      </c>
    </row>
    <row r="17" spans="2:17" ht="15" thickBot="1">
      <c r="B17" s="106"/>
      <c r="C17" s="107"/>
      <c r="D17" s="241"/>
      <c r="E17" s="242"/>
      <c r="F17" s="106"/>
      <c r="G17" s="106"/>
      <c r="H17" s="106"/>
      <c r="I17" s="247"/>
      <c r="J17" s="248"/>
      <c r="K17" s="249"/>
      <c r="L17" s="82" t="str">
        <f t="shared" si="0"/>
        <v/>
      </c>
      <c r="M17" s="23"/>
      <c r="N17" s="25" t="str">
        <f t="shared" si="1"/>
        <v/>
      </c>
      <c r="O17" s="24"/>
      <c r="P17" s="23"/>
      <c r="Q17" s="25" t="str">
        <f t="shared" si="2"/>
        <v/>
      </c>
    </row>
    <row r="18" spans="2:17" ht="15" hidden="1" outlineLevel="1" thickBot="1">
      <c r="B18" s="106"/>
      <c r="C18" s="107"/>
      <c r="D18" s="241"/>
      <c r="E18" s="242"/>
      <c r="F18" s="106"/>
      <c r="G18" s="106"/>
      <c r="H18" s="106"/>
      <c r="I18" s="247"/>
      <c r="J18" s="248"/>
      <c r="K18" s="249"/>
      <c r="L18" s="82" t="str">
        <f t="shared" si="0"/>
        <v/>
      </c>
      <c r="M18" s="23"/>
      <c r="N18" s="25" t="str">
        <f t="shared" si="1"/>
        <v/>
      </c>
      <c r="O18" s="24"/>
      <c r="P18" s="23"/>
      <c r="Q18" s="25" t="str">
        <f t="shared" si="2"/>
        <v/>
      </c>
    </row>
    <row r="19" spans="2:17" ht="15" hidden="1" outlineLevel="1" thickBot="1">
      <c r="B19" s="106"/>
      <c r="C19" s="107"/>
      <c r="D19" s="241"/>
      <c r="E19" s="242"/>
      <c r="F19" s="106"/>
      <c r="G19" s="106"/>
      <c r="H19" s="106"/>
      <c r="I19" s="247"/>
      <c r="J19" s="248"/>
      <c r="K19" s="249"/>
      <c r="L19" s="82" t="str">
        <f t="shared" si="0"/>
        <v/>
      </c>
      <c r="M19" s="23"/>
      <c r="N19" s="25" t="str">
        <f t="shared" si="1"/>
        <v/>
      </c>
      <c r="O19" s="24"/>
      <c r="P19" s="23"/>
      <c r="Q19" s="25" t="str">
        <f t="shared" si="2"/>
        <v/>
      </c>
    </row>
    <row r="20" spans="2:17" ht="15" hidden="1" outlineLevel="1" thickBot="1">
      <c r="B20" s="106"/>
      <c r="C20" s="107"/>
      <c r="D20" s="241"/>
      <c r="E20" s="242"/>
      <c r="F20" s="106"/>
      <c r="G20" s="106"/>
      <c r="H20" s="106"/>
      <c r="I20" s="247"/>
      <c r="J20" s="248"/>
      <c r="K20" s="249"/>
      <c r="L20" s="82" t="str">
        <f t="shared" si="0"/>
        <v/>
      </c>
      <c r="M20" s="23"/>
      <c r="N20" s="25" t="str">
        <f t="shared" si="1"/>
        <v/>
      </c>
      <c r="O20" s="24"/>
      <c r="P20" s="23"/>
      <c r="Q20" s="25" t="str">
        <f t="shared" si="2"/>
        <v/>
      </c>
    </row>
    <row r="21" spans="2:17" ht="15" hidden="1" outlineLevel="1" thickBot="1">
      <c r="B21" s="106"/>
      <c r="C21" s="107"/>
      <c r="D21" s="241"/>
      <c r="E21" s="242"/>
      <c r="F21" s="106"/>
      <c r="G21" s="106"/>
      <c r="H21" s="106"/>
      <c r="I21" s="247"/>
      <c r="J21" s="248"/>
      <c r="K21" s="249"/>
      <c r="L21" s="82" t="str">
        <f t="shared" si="0"/>
        <v/>
      </c>
      <c r="M21" s="23"/>
      <c r="N21" s="25" t="str">
        <f t="shared" si="1"/>
        <v/>
      </c>
      <c r="O21" s="24"/>
      <c r="P21" s="23"/>
      <c r="Q21" s="25" t="str">
        <f t="shared" si="2"/>
        <v/>
      </c>
    </row>
    <row r="22" spans="2:17" ht="15" hidden="1" outlineLevel="1" thickBot="1">
      <c r="B22" s="106"/>
      <c r="C22" s="107"/>
      <c r="D22" s="241"/>
      <c r="E22" s="242"/>
      <c r="F22" s="106"/>
      <c r="G22" s="106"/>
      <c r="H22" s="106"/>
      <c r="I22" s="247"/>
      <c r="J22" s="248"/>
      <c r="K22" s="249"/>
      <c r="L22" s="82" t="str">
        <f t="shared" si="0"/>
        <v/>
      </c>
      <c r="M22" s="23"/>
      <c r="N22" s="25" t="str">
        <f t="shared" si="1"/>
        <v/>
      </c>
      <c r="O22" s="24"/>
      <c r="P22" s="23"/>
      <c r="Q22" s="25" t="str">
        <f t="shared" si="2"/>
        <v/>
      </c>
    </row>
    <row r="23" spans="2:17" ht="15" hidden="1" outlineLevel="2" thickBot="1">
      <c r="B23" s="106"/>
      <c r="C23" s="107"/>
      <c r="D23" s="241"/>
      <c r="E23" s="242"/>
      <c r="F23" s="106"/>
      <c r="G23" s="106"/>
      <c r="H23" s="106"/>
      <c r="I23" s="247"/>
      <c r="J23" s="248"/>
      <c r="K23" s="249"/>
      <c r="L23" s="82" t="str">
        <f t="shared" si="0"/>
        <v/>
      </c>
      <c r="M23" s="23"/>
      <c r="N23" s="25" t="str">
        <f t="shared" si="1"/>
        <v/>
      </c>
      <c r="O23" s="24"/>
      <c r="P23" s="23"/>
      <c r="Q23" s="25" t="str">
        <f t="shared" si="2"/>
        <v/>
      </c>
    </row>
    <row r="24" spans="2:17" ht="15" hidden="1" outlineLevel="2" thickBot="1">
      <c r="B24" s="106"/>
      <c r="C24" s="107"/>
      <c r="D24" s="241"/>
      <c r="E24" s="242"/>
      <c r="F24" s="106"/>
      <c r="G24" s="106"/>
      <c r="H24" s="106"/>
      <c r="I24" s="247"/>
      <c r="J24" s="248"/>
      <c r="K24" s="249"/>
      <c r="L24" s="82" t="str">
        <f t="shared" si="0"/>
        <v/>
      </c>
      <c r="M24" s="23"/>
      <c r="N24" s="25" t="str">
        <f t="shared" si="1"/>
        <v/>
      </c>
      <c r="O24" s="24"/>
      <c r="P24" s="23"/>
      <c r="Q24" s="25" t="str">
        <f t="shared" si="2"/>
        <v/>
      </c>
    </row>
    <row r="25" spans="2:17" ht="15" hidden="1" outlineLevel="2" thickBot="1">
      <c r="B25" s="106"/>
      <c r="C25" s="107"/>
      <c r="D25" s="241"/>
      <c r="E25" s="242"/>
      <c r="F25" s="106"/>
      <c r="G25" s="106"/>
      <c r="H25" s="106"/>
      <c r="I25" s="247"/>
      <c r="J25" s="248"/>
      <c r="K25" s="249"/>
      <c r="L25" s="82" t="str">
        <f t="shared" si="0"/>
        <v/>
      </c>
      <c r="M25" s="23"/>
      <c r="N25" s="25" t="str">
        <f t="shared" si="1"/>
        <v/>
      </c>
      <c r="O25" s="24"/>
      <c r="P25" s="23"/>
      <c r="Q25" s="25" t="str">
        <f t="shared" si="2"/>
        <v/>
      </c>
    </row>
    <row r="26" spans="2:17" ht="15" hidden="1" outlineLevel="2" thickBot="1">
      <c r="B26" s="106"/>
      <c r="C26" s="107"/>
      <c r="D26" s="241"/>
      <c r="E26" s="242"/>
      <c r="F26" s="106"/>
      <c r="G26" s="106"/>
      <c r="H26" s="106"/>
      <c r="I26" s="247"/>
      <c r="J26" s="248"/>
      <c r="K26" s="249"/>
      <c r="L26" s="82" t="str">
        <f t="shared" si="0"/>
        <v/>
      </c>
      <c r="M26" s="23"/>
      <c r="N26" s="25" t="str">
        <f t="shared" si="1"/>
        <v/>
      </c>
      <c r="O26" s="24"/>
      <c r="P26" s="23"/>
      <c r="Q26" s="25" t="str">
        <f t="shared" si="2"/>
        <v/>
      </c>
    </row>
    <row r="27" spans="2:17" ht="15" hidden="1" outlineLevel="2" thickBot="1">
      <c r="B27" s="106"/>
      <c r="C27" s="107"/>
      <c r="D27" s="241"/>
      <c r="E27" s="242"/>
      <c r="F27" s="106"/>
      <c r="G27" s="106"/>
      <c r="H27" s="106"/>
      <c r="I27" s="247"/>
      <c r="J27" s="248"/>
      <c r="K27" s="249"/>
      <c r="L27" s="82" t="str">
        <f t="shared" si="0"/>
        <v/>
      </c>
      <c r="M27" s="23"/>
      <c r="N27" s="25" t="str">
        <f t="shared" si="1"/>
        <v/>
      </c>
      <c r="O27" s="24"/>
      <c r="P27" s="23"/>
      <c r="Q27" s="25" t="str">
        <f t="shared" si="2"/>
        <v/>
      </c>
    </row>
    <row r="28" spans="2:17" ht="15" hidden="1" outlineLevel="2" thickBot="1">
      <c r="B28" s="106"/>
      <c r="C28" s="107"/>
      <c r="D28" s="241"/>
      <c r="E28" s="242"/>
      <c r="F28" s="106"/>
      <c r="G28" s="106"/>
      <c r="H28" s="106"/>
      <c r="I28" s="247"/>
      <c r="J28" s="248"/>
      <c r="K28" s="249"/>
      <c r="L28" s="82" t="str">
        <f t="shared" si="0"/>
        <v/>
      </c>
      <c r="M28" s="23"/>
      <c r="N28" s="25" t="str">
        <f t="shared" si="1"/>
        <v/>
      </c>
      <c r="O28" s="24"/>
      <c r="P28" s="23"/>
      <c r="Q28" s="25" t="str">
        <f t="shared" si="2"/>
        <v/>
      </c>
    </row>
    <row r="29" spans="2:17" ht="15" hidden="1" outlineLevel="2" thickBot="1">
      <c r="B29" s="106"/>
      <c r="C29" s="107"/>
      <c r="D29" s="241"/>
      <c r="E29" s="242"/>
      <c r="F29" s="106"/>
      <c r="G29" s="106"/>
      <c r="H29" s="106"/>
      <c r="I29" s="247"/>
      <c r="J29" s="248"/>
      <c r="K29" s="249"/>
      <c r="L29" s="82" t="str">
        <f t="shared" si="0"/>
        <v/>
      </c>
      <c r="M29" s="23"/>
      <c r="N29" s="25" t="str">
        <f t="shared" si="1"/>
        <v/>
      </c>
      <c r="O29" s="24"/>
      <c r="P29" s="23"/>
      <c r="Q29" s="25" t="str">
        <f t="shared" si="2"/>
        <v/>
      </c>
    </row>
    <row r="30" spans="2:17" ht="15" hidden="1" outlineLevel="2" thickBot="1">
      <c r="B30" s="106"/>
      <c r="C30" s="107"/>
      <c r="D30" s="241"/>
      <c r="E30" s="242"/>
      <c r="F30" s="106"/>
      <c r="G30" s="106"/>
      <c r="H30" s="106"/>
      <c r="I30" s="247"/>
      <c r="J30" s="248"/>
      <c r="K30" s="249"/>
      <c r="L30" s="82" t="str">
        <f t="shared" si="0"/>
        <v/>
      </c>
      <c r="M30" s="23"/>
      <c r="N30" s="25" t="str">
        <f t="shared" si="1"/>
        <v/>
      </c>
      <c r="O30" s="24"/>
      <c r="P30" s="23"/>
      <c r="Q30" s="25" t="str">
        <f t="shared" si="2"/>
        <v/>
      </c>
    </row>
    <row r="31" spans="2:17" ht="15" hidden="1" outlineLevel="2" thickBot="1">
      <c r="B31" s="106"/>
      <c r="C31" s="107"/>
      <c r="D31" s="241"/>
      <c r="E31" s="242"/>
      <c r="F31" s="106"/>
      <c r="G31" s="106"/>
      <c r="H31" s="106"/>
      <c r="I31" s="247"/>
      <c r="J31" s="248"/>
      <c r="K31" s="249"/>
      <c r="L31" s="82" t="str">
        <f t="shared" si="0"/>
        <v/>
      </c>
      <c r="M31" s="23"/>
      <c r="N31" s="25" t="str">
        <f t="shared" si="1"/>
        <v/>
      </c>
      <c r="O31" s="24"/>
      <c r="P31" s="23"/>
      <c r="Q31" s="25" t="str">
        <f t="shared" si="2"/>
        <v/>
      </c>
    </row>
    <row r="32" spans="2:17" ht="15" hidden="1" outlineLevel="2" thickBot="1">
      <c r="B32" s="106"/>
      <c r="C32" s="107"/>
      <c r="D32" s="241"/>
      <c r="E32" s="242"/>
      <c r="F32" s="106"/>
      <c r="G32" s="106"/>
      <c r="H32" s="106"/>
      <c r="I32" s="247"/>
      <c r="J32" s="248"/>
      <c r="K32" s="249"/>
      <c r="L32" s="82" t="str">
        <f t="shared" si="0"/>
        <v/>
      </c>
      <c r="M32" s="23"/>
      <c r="N32" s="25" t="str">
        <f t="shared" si="1"/>
        <v/>
      </c>
      <c r="O32" s="24"/>
      <c r="P32" s="23"/>
      <c r="Q32" s="25" t="str">
        <f t="shared" si="2"/>
        <v/>
      </c>
    </row>
    <row r="33" spans="2:17" ht="15" hidden="1" outlineLevel="2" thickBot="1">
      <c r="B33" s="106"/>
      <c r="C33" s="107"/>
      <c r="D33" s="241"/>
      <c r="E33" s="242"/>
      <c r="F33" s="106"/>
      <c r="G33" s="106"/>
      <c r="H33" s="106"/>
      <c r="I33" s="247"/>
      <c r="J33" s="248"/>
      <c r="K33" s="249"/>
      <c r="L33" s="82" t="str">
        <f t="shared" si="0"/>
        <v/>
      </c>
      <c r="M33" s="23"/>
      <c r="N33" s="25" t="str">
        <f t="shared" si="1"/>
        <v/>
      </c>
      <c r="O33" s="24"/>
      <c r="P33" s="23"/>
      <c r="Q33" s="25" t="str">
        <f t="shared" si="2"/>
        <v/>
      </c>
    </row>
    <row r="34" spans="2:17" ht="15" hidden="1" outlineLevel="2" thickBot="1">
      <c r="B34" s="106"/>
      <c r="C34" s="107"/>
      <c r="D34" s="241"/>
      <c r="E34" s="242"/>
      <c r="F34" s="106"/>
      <c r="G34" s="106"/>
      <c r="H34" s="106"/>
      <c r="I34" s="247"/>
      <c r="J34" s="248"/>
      <c r="K34" s="249"/>
      <c r="L34" s="82" t="str">
        <f t="shared" si="0"/>
        <v/>
      </c>
      <c r="M34" s="23"/>
      <c r="N34" s="25" t="str">
        <f t="shared" si="1"/>
        <v/>
      </c>
      <c r="O34" s="24"/>
      <c r="P34" s="23"/>
      <c r="Q34" s="25" t="str">
        <f t="shared" si="2"/>
        <v/>
      </c>
    </row>
    <row r="35" spans="2:17" ht="15" hidden="1" outlineLevel="2" thickBot="1">
      <c r="B35" s="106"/>
      <c r="C35" s="107"/>
      <c r="D35" s="241"/>
      <c r="E35" s="242"/>
      <c r="F35" s="106"/>
      <c r="G35" s="106"/>
      <c r="H35" s="106"/>
      <c r="I35" s="247"/>
      <c r="J35" s="248"/>
      <c r="K35" s="249"/>
      <c r="L35" s="82" t="str">
        <f t="shared" si="0"/>
        <v/>
      </c>
      <c r="M35" s="23"/>
      <c r="N35" s="25" t="str">
        <f t="shared" si="1"/>
        <v/>
      </c>
      <c r="O35" s="24"/>
      <c r="P35" s="23"/>
      <c r="Q35" s="25" t="str">
        <f t="shared" si="2"/>
        <v/>
      </c>
    </row>
    <row r="36" spans="2:17" ht="15" hidden="1" outlineLevel="2" thickBot="1">
      <c r="B36" s="106"/>
      <c r="C36" s="107"/>
      <c r="D36" s="241"/>
      <c r="E36" s="242"/>
      <c r="F36" s="106"/>
      <c r="G36" s="106"/>
      <c r="H36" s="106"/>
      <c r="I36" s="247"/>
      <c r="J36" s="248"/>
      <c r="K36" s="249"/>
      <c r="L36" s="82" t="str">
        <f t="shared" si="0"/>
        <v/>
      </c>
      <c r="M36" s="23"/>
      <c r="N36" s="25" t="str">
        <f t="shared" si="1"/>
        <v/>
      </c>
      <c r="O36" s="24"/>
      <c r="P36" s="23"/>
      <c r="Q36" s="25" t="str">
        <f t="shared" si="2"/>
        <v/>
      </c>
    </row>
    <row r="37" spans="2:17" ht="15" hidden="1" outlineLevel="2" thickBot="1">
      <c r="B37" s="106"/>
      <c r="C37" s="107"/>
      <c r="D37" s="241"/>
      <c r="E37" s="242"/>
      <c r="F37" s="106"/>
      <c r="G37" s="106"/>
      <c r="H37" s="106"/>
      <c r="I37" s="247"/>
      <c r="J37" s="248"/>
      <c r="K37" s="249"/>
      <c r="L37" s="82" t="str">
        <f t="shared" si="0"/>
        <v/>
      </c>
      <c r="M37" s="23"/>
      <c r="N37" s="25" t="str">
        <f t="shared" si="1"/>
        <v/>
      </c>
      <c r="O37" s="24"/>
      <c r="P37" s="23"/>
      <c r="Q37" s="25" t="str">
        <f t="shared" si="2"/>
        <v/>
      </c>
    </row>
    <row r="38" spans="2:17" ht="15" hidden="1" outlineLevel="3" thickBot="1">
      <c r="B38" s="106"/>
      <c r="C38" s="107"/>
      <c r="D38" s="241"/>
      <c r="E38" s="242"/>
      <c r="F38" s="106"/>
      <c r="G38" s="106"/>
      <c r="H38" s="106"/>
      <c r="I38" s="247"/>
      <c r="J38" s="248"/>
      <c r="K38" s="249"/>
      <c r="L38" s="82" t="str">
        <f t="shared" si="0"/>
        <v/>
      </c>
      <c r="M38" s="23"/>
      <c r="N38" s="25" t="str">
        <f t="shared" si="1"/>
        <v/>
      </c>
      <c r="O38" s="24"/>
      <c r="P38" s="23"/>
      <c r="Q38" s="25" t="str">
        <f t="shared" si="2"/>
        <v/>
      </c>
    </row>
    <row r="39" spans="2:17" ht="15" hidden="1" outlineLevel="3" thickBot="1">
      <c r="B39" s="106"/>
      <c r="C39" s="107"/>
      <c r="D39" s="241"/>
      <c r="E39" s="242"/>
      <c r="F39" s="106"/>
      <c r="G39" s="106"/>
      <c r="H39" s="106"/>
      <c r="I39" s="247"/>
      <c r="J39" s="248"/>
      <c r="K39" s="249"/>
      <c r="L39" s="82" t="str">
        <f t="shared" si="0"/>
        <v/>
      </c>
      <c r="M39" s="23"/>
      <c r="N39" s="25" t="str">
        <f t="shared" si="1"/>
        <v/>
      </c>
      <c r="O39" s="24"/>
      <c r="P39" s="23"/>
      <c r="Q39" s="25" t="str">
        <f t="shared" si="2"/>
        <v/>
      </c>
    </row>
    <row r="40" spans="2:17" ht="15" hidden="1" outlineLevel="3" thickBot="1">
      <c r="B40" s="106"/>
      <c r="C40" s="107"/>
      <c r="D40" s="241"/>
      <c r="E40" s="242"/>
      <c r="F40" s="106"/>
      <c r="G40" s="106"/>
      <c r="H40" s="106"/>
      <c r="I40" s="247"/>
      <c r="J40" s="248"/>
      <c r="K40" s="249"/>
      <c r="L40" s="82" t="str">
        <f t="shared" si="0"/>
        <v/>
      </c>
      <c r="M40" s="23"/>
      <c r="N40" s="25" t="str">
        <f t="shared" si="1"/>
        <v/>
      </c>
      <c r="O40" s="24"/>
      <c r="P40" s="23"/>
      <c r="Q40" s="25" t="str">
        <f t="shared" si="2"/>
        <v/>
      </c>
    </row>
    <row r="41" spans="2:17" ht="15" hidden="1" outlineLevel="3" thickBot="1">
      <c r="B41" s="106"/>
      <c r="C41" s="107"/>
      <c r="D41" s="241"/>
      <c r="E41" s="242"/>
      <c r="F41" s="106"/>
      <c r="G41" s="106"/>
      <c r="H41" s="106"/>
      <c r="I41" s="247"/>
      <c r="J41" s="248"/>
      <c r="K41" s="249"/>
      <c r="L41" s="82" t="str">
        <f t="shared" si="0"/>
        <v/>
      </c>
      <c r="M41" s="23"/>
      <c r="N41" s="25" t="str">
        <f t="shared" si="1"/>
        <v/>
      </c>
      <c r="O41" s="24"/>
      <c r="P41" s="23"/>
      <c r="Q41" s="25" t="str">
        <f t="shared" si="2"/>
        <v/>
      </c>
    </row>
    <row r="42" spans="2:17" ht="15" hidden="1" outlineLevel="3" thickBot="1">
      <c r="B42" s="106"/>
      <c r="C42" s="107"/>
      <c r="D42" s="241"/>
      <c r="E42" s="242"/>
      <c r="F42" s="106"/>
      <c r="G42" s="106"/>
      <c r="H42" s="106"/>
      <c r="I42" s="247"/>
      <c r="J42" s="248"/>
      <c r="K42" s="249"/>
      <c r="L42" s="82" t="str">
        <f t="shared" si="0"/>
        <v/>
      </c>
      <c r="M42" s="23"/>
      <c r="N42" s="25" t="str">
        <f t="shared" si="1"/>
        <v/>
      </c>
      <c r="O42" s="24"/>
      <c r="P42" s="23"/>
      <c r="Q42" s="25" t="str">
        <f t="shared" si="2"/>
        <v/>
      </c>
    </row>
    <row r="43" spans="2:17" ht="15" hidden="1" outlineLevel="3" thickBot="1">
      <c r="B43" s="106"/>
      <c r="C43" s="107"/>
      <c r="D43" s="241"/>
      <c r="E43" s="242"/>
      <c r="F43" s="106"/>
      <c r="G43" s="106"/>
      <c r="H43" s="106"/>
      <c r="I43" s="247"/>
      <c r="J43" s="248"/>
      <c r="K43" s="249"/>
      <c r="L43" s="82" t="str">
        <f t="shared" si="0"/>
        <v/>
      </c>
      <c r="M43" s="23"/>
      <c r="N43" s="25" t="str">
        <f t="shared" si="1"/>
        <v/>
      </c>
      <c r="O43" s="24"/>
      <c r="P43" s="23"/>
      <c r="Q43" s="25" t="str">
        <f t="shared" si="2"/>
        <v/>
      </c>
    </row>
    <row r="44" spans="2:17" ht="15" hidden="1" outlineLevel="3" thickBot="1">
      <c r="B44" s="106"/>
      <c r="C44" s="107"/>
      <c r="D44" s="241"/>
      <c r="E44" s="242"/>
      <c r="F44" s="106"/>
      <c r="G44" s="106"/>
      <c r="H44" s="106"/>
      <c r="I44" s="247"/>
      <c r="J44" s="248"/>
      <c r="K44" s="249"/>
      <c r="L44" s="82" t="str">
        <f t="shared" si="0"/>
        <v/>
      </c>
      <c r="M44" s="23"/>
      <c r="N44" s="25" t="str">
        <f t="shared" si="1"/>
        <v/>
      </c>
      <c r="O44" s="24"/>
      <c r="P44" s="23"/>
      <c r="Q44" s="25" t="str">
        <f t="shared" si="2"/>
        <v/>
      </c>
    </row>
    <row r="45" spans="2:17" ht="15" hidden="1" outlineLevel="3" thickBot="1">
      <c r="B45" s="106"/>
      <c r="C45" s="107"/>
      <c r="D45" s="241"/>
      <c r="E45" s="242"/>
      <c r="F45" s="106"/>
      <c r="G45" s="106"/>
      <c r="H45" s="106"/>
      <c r="I45" s="247"/>
      <c r="J45" s="248"/>
      <c r="K45" s="249"/>
      <c r="L45" s="82" t="str">
        <f t="shared" si="0"/>
        <v/>
      </c>
      <c r="M45" s="23"/>
      <c r="N45" s="25" t="str">
        <f t="shared" si="1"/>
        <v/>
      </c>
      <c r="O45" s="24"/>
      <c r="P45" s="23"/>
      <c r="Q45" s="25" t="str">
        <f t="shared" si="2"/>
        <v/>
      </c>
    </row>
    <row r="46" spans="2:17" ht="15" hidden="1" outlineLevel="3" thickBot="1">
      <c r="B46" s="106"/>
      <c r="C46" s="107"/>
      <c r="D46" s="241"/>
      <c r="E46" s="242"/>
      <c r="F46" s="106"/>
      <c r="G46" s="106"/>
      <c r="H46" s="106"/>
      <c r="I46" s="247"/>
      <c r="J46" s="248"/>
      <c r="K46" s="249"/>
      <c r="L46" s="82" t="str">
        <f t="shared" si="0"/>
        <v/>
      </c>
      <c r="M46" s="23"/>
      <c r="N46" s="25" t="str">
        <f t="shared" si="1"/>
        <v/>
      </c>
      <c r="O46" s="24"/>
      <c r="P46" s="23"/>
      <c r="Q46" s="25" t="str">
        <f t="shared" si="2"/>
        <v/>
      </c>
    </row>
    <row r="47" spans="2:17" ht="15" hidden="1" outlineLevel="3" thickBot="1">
      <c r="B47" s="106"/>
      <c r="C47" s="107"/>
      <c r="D47" s="241"/>
      <c r="E47" s="242"/>
      <c r="F47" s="106"/>
      <c r="G47" s="106"/>
      <c r="H47" s="106"/>
      <c r="I47" s="247"/>
      <c r="J47" s="248"/>
      <c r="K47" s="249"/>
      <c r="L47" s="82" t="str">
        <f t="shared" si="0"/>
        <v/>
      </c>
      <c r="M47" s="23"/>
      <c r="N47" s="25" t="str">
        <f t="shared" si="1"/>
        <v/>
      </c>
      <c r="O47" s="24"/>
      <c r="P47" s="23"/>
      <c r="Q47" s="25" t="str">
        <f t="shared" si="2"/>
        <v/>
      </c>
    </row>
    <row r="48" spans="2:17" ht="15" hidden="1" outlineLevel="3" thickBot="1">
      <c r="B48" s="106"/>
      <c r="C48" s="107"/>
      <c r="D48" s="241"/>
      <c r="E48" s="242"/>
      <c r="F48" s="106"/>
      <c r="G48" s="106"/>
      <c r="H48" s="106"/>
      <c r="I48" s="247"/>
      <c r="J48" s="248"/>
      <c r="K48" s="249"/>
      <c r="L48" s="82" t="str">
        <f t="shared" si="0"/>
        <v/>
      </c>
      <c r="M48" s="23"/>
      <c r="N48" s="25" t="str">
        <f t="shared" si="1"/>
        <v/>
      </c>
      <c r="O48" s="24"/>
      <c r="P48" s="23"/>
      <c r="Q48" s="25" t="str">
        <f t="shared" si="2"/>
        <v/>
      </c>
    </row>
    <row r="49" spans="1:17" ht="15" hidden="1" outlineLevel="3" thickBot="1">
      <c r="B49" s="106"/>
      <c r="C49" s="107"/>
      <c r="D49" s="241"/>
      <c r="E49" s="242"/>
      <c r="F49" s="106"/>
      <c r="G49" s="106"/>
      <c r="H49" s="106"/>
      <c r="I49" s="247"/>
      <c r="J49" s="248"/>
      <c r="K49" s="249"/>
      <c r="L49" s="82" t="str">
        <f t="shared" si="0"/>
        <v/>
      </c>
      <c r="M49" s="23"/>
      <c r="N49" s="25" t="str">
        <f t="shared" si="1"/>
        <v/>
      </c>
      <c r="O49" s="24"/>
      <c r="P49" s="23"/>
      <c r="Q49" s="25" t="str">
        <f t="shared" si="2"/>
        <v/>
      </c>
    </row>
    <row r="50" spans="1:17" ht="15" hidden="1" outlineLevel="3" thickBot="1">
      <c r="B50" s="106"/>
      <c r="C50" s="107"/>
      <c r="D50" s="241"/>
      <c r="E50" s="242"/>
      <c r="F50" s="106"/>
      <c r="G50" s="106"/>
      <c r="H50" s="106"/>
      <c r="I50" s="247"/>
      <c r="J50" s="248"/>
      <c r="K50" s="249"/>
      <c r="L50" s="82" t="str">
        <f t="shared" si="0"/>
        <v/>
      </c>
      <c r="M50" s="23"/>
      <c r="N50" s="25" t="str">
        <f t="shared" si="1"/>
        <v/>
      </c>
      <c r="O50" s="24"/>
      <c r="P50" s="23"/>
      <c r="Q50" s="25" t="str">
        <f t="shared" si="2"/>
        <v/>
      </c>
    </row>
    <row r="51" spans="1:17" ht="15" hidden="1" outlineLevel="3" thickBot="1">
      <c r="B51" s="106"/>
      <c r="C51" s="107"/>
      <c r="D51" s="241"/>
      <c r="E51" s="242"/>
      <c r="F51" s="106"/>
      <c r="G51" s="106"/>
      <c r="H51" s="106"/>
      <c r="I51" s="247"/>
      <c r="J51" s="248"/>
      <c r="K51" s="249"/>
      <c r="L51" s="82" t="str">
        <f t="shared" si="0"/>
        <v/>
      </c>
      <c r="M51" s="23"/>
      <c r="N51" s="25" t="str">
        <f t="shared" si="1"/>
        <v/>
      </c>
      <c r="O51" s="24"/>
      <c r="P51" s="23"/>
      <c r="Q51" s="25" t="str">
        <f t="shared" si="2"/>
        <v/>
      </c>
    </row>
    <row r="52" spans="1:17" ht="15" hidden="1" outlineLevel="3" thickBot="1">
      <c r="B52" s="106"/>
      <c r="C52" s="107"/>
      <c r="D52" s="241"/>
      <c r="E52" s="242"/>
      <c r="F52" s="106"/>
      <c r="G52" s="106"/>
      <c r="H52" s="106"/>
      <c r="I52" s="247"/>
      <c r="J52" s="248"/>
      <c r="K52" s="249"/>
      <c r="L52" s="82" t="str">
        <f t="shared" si="0"/>
        <v/>
      </c>
      <c r="M52" s="23"/>
      <c r="N52" s="25" t="str">
        <f t="shared" si="1"/>
        <v/>
      </c>
      <c r="O52" s="24"/>
      <c r="P52" s="23"/>
      <c r="Q52" s="25" t="str">
        <f t="shared" si="2"/>
        <v/>
      </c>
    </row>
    <row r="53" spans="1:17" ht="15" hidden="1" outlineLevel="3" thickBot="1">
      <c r="B53" s="106"/>
      <c r="C53" s="107"/>
      <c r="D53" s="241"/>
      <c r="E53" s="242"/>
      <c r="F53" s="106"/>
      <c r="G53" s="106"/>
      <c r="H53" s="106"/>
      <c r="I53" s="247"/>
      <c r="J53" s="248"/>
      <c r="K53" s="249"/>
      <c r="L53" s="82" t="str">
        <f t="shared" si="0"/>
        <v/>
      </c>
      <c r="M53" s="23"/>
      <c r="N53" s="25" t="str">
        <f t="shared" si="1"/>
        <v/>
      </c>
      <c r="O53" s="24"/>
      <c r="P53" s="23"/>
      <c r="Q53" s="25" t="str">
        <f t="shared" si="2"/>
        <v/>
      </c>
    </row>
    <row r="54" spans="1:17" ht="15" hidden="1" outlineLevel="3" thickBot="1">
      <c r="B54" s="106"/>
      <c r="C54" s="107"/>
      <c r="D54" s="241"/>
      <c r="E54" s="242"/>
      <c r="F54" s="106"/>
      <c r="G54" s="106"/>
      <c r="H54" s="106"/>
      <c r="I54" s="247"/>
      <c r="J54" s="248"/>
      <c r="K54" s="249"/>
      <c r="L54" s="82" t="str">
        <f t="shared" si="0"/>
        <v/>
      </c>
      <c r="M54" s="23"/>
      <c r="N54" s="25" t="str">
        <f t="shared" si="1"/>
        <v/>
      </c>
      <c r="O54" s="24"/>
      <c r="P54" s="23"/>
      <c r="Q54" s="25" t="str">
        <f t="shared" si="2"/>
        <v/>
      </c>
    </row>
    <row r="55" spans="1:17" ht="15" hidden="1" outlineLevel="3" thickBot="1">
      <c r="B55" s="106"/>
      <c r="C55" s="107"/>
      <c r="D55" s="241"/>
      <c r="E55" s="242"/>
      <c r="F55" s="106"/>
      <c r="G55" s="106"/>
      <c r="H55" s="106"/>
      <c r="I55" s="247"/>
      <c r="J55" s="248"/>
      <c r="K55" s="249"/>
      <c r="L55" s="82" t="str">
        <f t="shared" si="0"/>
        <v/>
      </c>
      <c r="M55" s="23"/>
      <c r="N55" s="25" t="str">
        <f t="shared" si="1"/>
        <v/>
      </c>
      <c r="O55" s="24"/>
      <c r="P55" s="23"/>
      <c r="Q55" s="25" t="str">
        <f t="shared" si="2"/>
        <v/>
      </c>
    </row>
    <row r="56" spans="1:17" ht="15" hidden="1" outlineLevel="3" thickBot="1">
      <c r="B56" s="106"/>
      <c r="C56" s="107"/>
      <c r="D56" s="241"/>
      <c r="E56" s="242"/>
      <c r="F56" s="106"/>
      <c r="G56" s="106"/>
      <c r="H56" s="106"/>
      <c r="I56" s="247"/>
      <c r="J56" s="248"/>
      <c r="K56" s="249"/>
      <c r="L56" s="82" t="str">
        <f t="shared" si="0"/>
        <v/>
      </c>
      <c r="M56" s="23"/>
      <c r="N56" s="25" t="str">
        <f t="shared" si="1"/>
        <v/>
      </c>
      <c r="O56" s="24"/>
      <c r="P56" s="23"/>
      <c r="Q56" s="25" t="str">
        <f t="shared" si="2"/>
        <v/>
      </c>
    </row>
    <row r="57" spans="1:17" ht="15" hidden="1" outlineLevel="3" thickBot="1">
      <c r="B57" s="106"/>
      <c r="C57" s="107"/>
      <c r="D57" s="241"/>
      <c r="E57" s="242"/>
      <c r="F57" s="106"/>
      <c r="G57" s="106"/>
      <c r="H57" s="106"/>
      <c r="I57" s="247"/>
      <c r="J57" s="248"/>
      <c r="K57" s="249"/>
      <c r="L57" s="82" t="str">
        <f t="shared" si="0"/>
        <v/>
      </c>
      <c r="M57" s="23"/>
      <c r="N57" s="25" t="str">
        <f t="shared" si="1"/>
        <v/>
      </c>
      <c r="O57" s="24"/>
      <c r="P57" s="23"/>
      <c r="Q57" s="25" t="str">
        <f t="shared" si="2"/>
        <v/>
      </c>
    </row>
    <row r="58" spans="1:17" ht="15" hidden="1" outlineLevel="3" thickBot="1">
      <c r="B58" s="106"/>
      <c r="C58" s="107"/>
      <c r="D58" s="241"/>
      <c r="E58" s="242"/>
      <c r="F58" s="106"/>
      <c r="G58" s="106"/>
      <c r="H58" s="106"/>
      <c r="I58" s="247"/>
      <c r="J58" s="248"/>
      <c r="K58" s="249"/>
      <c r="L58" s="82" t="str">
        <f t="shared" si="0"/>
        <v/>
      </c>
      <c r="M58" s="23"/>
      <c r="N58" s="25" t="str">
        <f t="shared" si="1"/>
        <v/>
      </c>
      <c r="O58" s="24"/>
      <c r="P58" s="23"/>
      <c r="Q58" s="25" t="str">
        <f t="shared" si="2"/>
        <v/>
      </c>
    </row>
    <row r="59" spans="1:17" ht="15" hidden="1" outlineLevel="3" thickBot="1">
      <c r="B59" s="106"/>
      <c r="C59" s="107"/>
      <c r="D59" s="241"/>
      <c r="E59" s="242"/>
      <c r="F59" s="106"/>
      <c r="G59" s="106"/>
      <c r="H59" s="106"/>
      <c r="I59" s="247"/>
      <c r="J59" s="248"/>
      <c r="K59" s="249"/>
      <c r="L59" s="82" t="str">
        <f t="shared" si="0"/>
        <v/>
      </c>
      <c r="M59" s="23"/>
      <c r="N59" s="25" t="str">
        <f t="shared" si="1"/>
        <v/>
      </c>
      <c r="O59" s="24"/>
      <c r="P59" s="23"/>
      <c r="Q59" s="25" t="str">
        <f t="shared" si="2"/>
        <v/>
      </c>
    </row>
    <row r="60" spans="1:17" ht="15" hidden="1" outlineLevel="3" thickBot="1">
      <c r="B60" s="106"/>
      <c r="C60" s="107"/>
      <c r="D60" s="241"/>
      <c r="E60" s="242"/>
      <c r="F60" s="106"/>
      <c r="G60" s="106"/>
      <c r="H60" s="106"/>
      <c r="I60" s="247"/>
      <c r="J60" s="248"/>
      <c r="K60" s="249"/>
      <c r="L60" s="82" t="str">
        <f t="shared" si="0"/>
        <v/>
      </c>
      <c r="M60" s="23"/>
      <c r="N60" s="25" t="str">
        <f t="shared" si="1"/>
        <v/>
      </c>
      <c r="O60" s="24"/>
      <c r="P60" s="23"/>
      <c r="Q60" s="25" t="str">
        <f t="shared" si="2"/>
        <v/>
      </c>
    </row>
    <row r="61" spans="1:17" ht="15" hidden="1" outlineLevel="3" thickBot="1">
      <c r="B61" s="106"/>
      <c r="C61" s="107"/>
      <c r="D61" s="241"/>
      <c r="E61" s="242"/>
      <c r="F61" s="106"/>
      <c r="G61" s="106"/>
      <c r="H61" s="106"/>
      <c r="I61" s="247"/>
      <c r="J61" s="248"/>
      <c r="K61" s="249"/>
      <c r="L61" s="82" t="str">
        <f t="shared" si="0"/>
        <v/>
      </c>
      <c r="M61" s="23"/>
      <c r="N61" s="25" t="str">
        <f t="shared" si="1"/>
        <v/>
      </c>
      <c r="O61" s="24"/>
      <c r="P61" s="23"/>
      <c r="Q61" s="25" t="str">
        <f t="shared" si="2"/>
        <v/>
      </c>
    </row>
    <row r="62" spans="1:17" ht="15" hidden="1" outlineLevel="3" thickBot="1">
      <c r="B62" s="106"/>
      <c r="C62" s="107"/>
      <c r="D62" s="241"/>
      <c r="E62" s="242"/>
      <c r="F62" s="106"/>
      <c r="G62" s="106"/>
      <c r="H62" s="106"/>
      <c r="I62" s="247"/>
      <c r="J62" s="248"/>
      <c r="K62" s="249"/>
      <c r="L62" s="82" t="str">
        <f t="shared" si="0"/>
        <v/>
      </c>
      <c r="M62" s="23"/>
      <c r="N62" s="25" t="str">
        <f t="shared" si="1"/>
        <v/>
      </c>
      <c r="O62" s="24"/>
      <c r="P62" s="23"/>
      <c r="Q62" s="25" t="str">
        <f t="shared" si="2"/>
        <v/>
      </c>
    </row>
    <row r="63" spans="1:17" ht="58.5" collapsed="1" thickBot="1">
      <c r="A63" s="104" t="s">
        <v>141</v>
      </c>
      <c r="D63" s="21"/>
      <c r="L63" s="81"/>
      <c r="M63" s="23"/>
      <c r="N63" s="27"/>
      <c r="O63" s="24"/>
      <c r="P63" s="23"/>
      <c r="Q63" s="27"/>
    </row>
    <row r="64" spans="1:17" ht="19" thickBot="1">
      <c r="B64" s="201" t="s">
        <v>79</v>
      </c>
      <c r="C64" s="202"/>
      <c r="D64" s="202"/>
      <c r="E64" s="202"/>
      <c r="F64" s="202"/>
      <c r="G64" s="202"/>
      <c r="H64" s="202"/>
      <c r="I64" s="202"/>
      <c r="J64" s="202"/>
      <c r="K64" s="202"/>
      <c r="L64" s="202"/>
      <c r="M64" s="202"/>
      <c r="N64" s="202"/>
      <c r="O64" s="202"/>
      <c r="P64" s="202"/>
      <c r="Q64" s="203"/>
    </row>
    <row r="65" spans="2:17" ht="16" customHeight="1" thickBot="1">
      <c r="B65" s="224" t="s">
        <v>63</v>
      </c>
      <c r="C65" s="1" t="s">
        <v>146</v>
      </c>
      <c r="D65" s="1" t="s">
        <v>115</v>
      </c>
      <c r="E65" s="199" t="s">
        <v>35</v>
      </c>
      <c r="F65" s="197" t="s">
        <v>113</v>
      </c>
      <c r="G65" s="195" t="s">
        <v>58</v>
      </c>
      <c r="H65" s="195" t="s">
        <v>59</v>
      </c>
      <c r="I65" s="1" t="s">
        <v>1</v>
      </c>
      <c r="J65" s="243" t="s">
        <v>0</v>
      </c>
      <c r="K65" s="193" t="s">
        <v>2</v>
      </c>
      <c r="L65" s="209" t="s">
        <v>76</v>
      </c>
      <c r="M65" s="212" t="s">
        <v>72</v>
      </c>
      <c r="N65" s="209" t="s">
        <v>109</v>
      </c>
      <c r="O65" s="24"/>
      <c r="P65" s="207" t="s">
        <v>107</v>
      </c>
      <c r="Q65" s="208"/>
    </row>
    <row r="66" spans="2:17" ht="47.5" customHeight="1" thickBot="1">
      <c r="B66" s="225"/>
      <c r="C66" s="192"/>
      <c r="D66" s="192"/>
      <c r="E66" s="200"/>
      <c r="F66" s="198"/>
      <c r="G66" s="196"/>
      <c r="H66" s="196"/>
      <c r="I66" s="192"/>
      <c r="J66" s="244"/>
      <c r="K66" s="194"/>
      <c r="L66" s="210"/>
      <c r="M66" s="213"/>
      <c r="N66" s="210"/>
      <c r="O66" s="24"/>
      <c r="P66" s="79" t="s">
        <v>38</v>
      </c>
      <c r="Q66" s="80" t="s">
        <v>108</v>
      </c>
    </row>
    <row r="67" spans="2:17" ht="15" customHeight="1" thickBot="1">
      <c r="B67" s="108"/>
      <c r="C67" s="106"/>
      <c r="D67" s="106"/>
      <c r="E67" s="108"/>
      <c r="F67" s="108"/>
      <c r="G67" s="108"/>
      <c r="H67" s="108"/>
      <c r="I67" s="106"/>
      <c r="J67" s="106"/>
      <c r="K67" s="109"/>
      <c r="L67" s="106"/>
      <c r="M67" s="78" t="str">
        <f t="shared" ref="M67:M130" si="3">IFERROR(IF(L67&lt;&gt;"",L67/$M$8,""),"")</f>
        <v/>
      </c>
      <c r="N67" s="25" t="str">
        <f>IF($B67&lt;&gt;"",K67*$L67,"")</f>
        <v/>
      </c>
      <c r="O67" s="24"/>
      <c r="P67" s="25">
        <f>IFERROR($K67*(1-IF(J67="Yes",$I$270,0))*(1-IF(($N$267-$N$270)&gt;'Discount Structure'!$A$4,$I$271,0)),0)</f>
        <v>0</v>
      </c>
      <c r="Q67" s="25" t="str">
        <f>IF($B67&lt;&gt;"",P67*$L67,"")</f>
        <v/>
      </c>
    </row>
    <row r="68" spans="2:17" ht="15" customHeight="1" thickBot="1">
      <c r="B68" s="108"/>
      <c r="C68" s="106"/>
      <c r="D68" s="106"/>
      <c r="E68" s="108"/>
      <c r="F68" s="108"/>
      <c r="G68" s="108"/>
      <c r="H68" s="108"/>
      <c r="I68" s="106"/>
      <c r="J68" s="106"/>
      <c r="K68" s="109"/>
      <c r="L68" s="106"/>
      <c r="M68" s="78" t="str">
        <f t="shared" si="3"/>
        <v/>
      </c>
      <c r="N68" s="25" t="str">
        <f t="shared" ref="N68:N131" si="4">IF($B68&lt;&gt;"",K68*$L68,"")</f>
        <v/>
      </c>
      <c r="O68" s="24"/>
      <c r="P68" s="25">
        <f>IFERROR($K68*(1-IF(J68="Yes",$I$270,0))*(1-IF(($N$267-$N$270)&gt;'Discount Structure'!$A$4,$I$271,0)),0)</f>
        <v>0</v>
      </c>
      <c r="Q68" s="25" t="str">
        <f t="shared" ref="Q68:Q131" si="5">IF($B68&lt;&gt;"",P68*$L68,"")</f>
        <v/>
      </c>
    </row>
    <row r="69" spans="2:17" ht="15" customHeight="1" thickBot="1">
      <c r="B69" s="108"/>
      <c r="C69" s="106"/>
      <c r="D69" s="106"/>
      <c r="E69" s="108"/>
      <c r="F69" s="108"/>
      <c r="G69" s="108"/>
      <c r="H69" s="108"/>
      <c r="I69" s="106"/>
      <c r="J69" s="106"/>
      <c r="K69" s="109"/>
      <c r="L69" s="106"/>
      <c r="M69" s="78" t="str">
        <f t="shared" si="3"/>
        <v/>
      </c>
      <c r="N69" s="25" t="str">
        <f t="shared" si="4"/>
        <v/>
      </c>
      <c r="O69" s="24"/>
      <c r="P69" s="25">
        <f>IFERROR($K69*(1-IF(J69="Yes",$I$270,0))*(1-IF(($N$267-$N$270)&gt;'Discount Structure'!$A$4,$I$271,0)),0)</f>
        <v>0</v>
      </c>
      <c r="Q69" s="25" t="str">
        <f t="shared" si="5"/>
        <v/>
      </c>
    </row>
    <row r="70" spans="2:17" ht="15" customHeight="1" thickBot="1">
      <c r="B70" s="108"/>
      <c r="C70" s="106"/>
      <c r="D70" s="106"/>
      <c r="E70" s="108"/>
      <c r="F70" s="108"/>
      <c r="G70" s="108"/>
      <c r="H70" s="108"/>
      <c r="I70" s="106"/>
      <c r="J70" s="106"/>
      <c r="K70" s="109"/>
      <c r="L70" s="106"/>
      <c r="M70" s="78" t="str">
        <f t="shared" si="3"/>
        <v/>
      </c>
      <c r="N70" s="25" t="str">
        <f t="shared" si="4"/>
        <v/>
      </c>
      <c r="O70" s="24"/>
      <c r="P70" s="25">
        <f>IFERROR($K70*(1-IF(J70="Yes",$I$270,0))*(1-IF(($N$267-$N$270)&gt;'Discount Structure'!$A$4,$I$271,0)),0)</f>
        <v>0</v>
      </c>
      <c r="Q70" s="25" t="str">
        <f t="shared" si="5"/>
        <v/>
      </c>
    </row>
    <row r="71" spans="2:17" ht="15" customHeight="1" thickBot="1">
      <c r="B71" s="108"/>
      <c r="C71" s="106"/>
      <c r="D71" s="106"/>
      <c r="E71" s="108"/>
      <c r="F71" s="108"/>
      <c r="G71" s="108"/>
      <c r="H71" s="108"/>
      <c r="I71" s="106"/>
      <c r="J71" s="106"/>
      <c r="K71" s="109"/>
      <c r="L71" s="106"/>
      <c r="M71" s="78" t="str">
        <f t="shared" si="3"/>
        <v/>
      </c>
      <c r="N71" s="25" t="str">
        <f t="shared" si="4"/>
        <v/>
      </c>
      <c r="O71" s="24"/>
      <c r="P71" s="25">
        <f>IFERROR($K71*(1-IF(J71="Yes",$I$270,0))*(1-IF(($N$267-$N$270)&gt;'Discount Structure'!$A$4,$I$271,0)),0)</f>
        <v>0</v>
      </c>
      <c r="Q71" s="25" t="str">
        <f t="shared" si="5"/>
        <v/>
      </c>
    </row>
    <row r="72" spans="2:17" ht="15" customHeight="1" thickBot="1">
      <c r="B72" s="108"/>
      <c r="C72" s="106"/>
      <c r="D72" s="106"/>
      <c r="E72" s="108"/>
      <c r="F72" s="108"/>
      <c r="G72" s="108"/>
      <c r="H72" s="108"/>
      <c r="I72" s="106"/>
      <c r="J72" s="106"/>
      <c r="K72" s="109"/>
      <c r="L72" s="106"/>
      <c r="M72" s="78" t="str">
        <f t="shared" si="3"/>
        <v/>
      </c>
      <c r="N72" s="25" t="str">
        <f t="shared" si="4"/>
        <v/>
      </c>
      <c r="O72" s="24"/>
      <c r="P72" s="25">
        <f>IFERROR($K72*(1-IF(J72="Yes",$I$270,0))*(1-IF(($N$267-$N$270)&gt;'Discount Structure'!$A$4,$I$271,0)),0)</f>
        <v>0</v>
      </c>
      <c r="Q72" s="25" t="str">
        <f t="shared" si="5"/>
        <v/>
      </c>
    </row>
    <row r="73" spans="2:17" ht="15" customHeight="1" thickBot="1">
      <c r="B73" s="108"/>
      <c r="C73" s="106"/>
      <c r="D73" s="106"/>
      <c r="E73" s="108"/>
      <c r="F73" s="108"/>
      <c r="G73" s="108"/>
      <c r="H73" s="108"/>
      <c r="I73" s="106"/>
      <c r="J73" s="106"/>
      <c r="K73" s="109"/>
      <c r="L73" s="106"/>
      <c r="M73" s="78" t="str">
        <f t="shared" si="3"/>
        <v/>
      </c>
      <c r="N73" s="25" t="str">
        <f t="shared" si="4"/>
        <v/>
      </c>
      <c r="O73" s="24"/>
      <c r="P73" s="25">
        <f>IFERROR($K73*(1-IF(J73="Yes",$I$270,0))*(1-IF(($N$267-$N$270)&gt;'Discount Structure'!$A$4,$I$271,0)),0)</f>
        <v>0</v>
      </c>
      <c r="Q73" s="25" t="str">
        <f t="shared" si="5"/>
        <v/>
      </c>
    </row>
    <row r="74" spans="2:17" ht="15" customHeight="1" thickBot="1">
      <c r="B74" s="108"/>
      <c r="C74" s="106"/>
      <c r="D74" s="106"/>
      <c r="E74" s="108"/>
      <c r="F74" s="108"/>
      <c r="G74" s="108"/>
      <c r="H74" s="108"/>
      <c r="I74" s="106"/>
      <c r="J74" s="106"/>
      <c r="K74" s="109"/>
      <c r="L74" s="106"/>
      <c r="M74" s="78" t="str">
        <f t="shared" si="3"/>
        <v/>
      </c>
      <c r="N74" s="25" t="str">
        <f t="shared" si="4"/>
        <v/>
      </c>
      <c r="O74" s="24"/>
      <c r="P74" s="25">
        <f>IFERROR($K74*(1-IF(J74="Yes",$I$270,0))*(1-IF(($N$267-$N$270)&gt;'Discount Structure'!$A$4,$I$271,0)),0)</f>
        <v>0</v>
      </c>
      <c r="Q74" s="25" t="str">
        <f t="shared" si="5"/>
        <v/>
      </c>
    </row>
    <row r="75" spans="2:17" ht="15" customHeight="1" thickBot="1">
      <c r="B75" s="108"/>
      <c r="C75" s="106"/>
      <c r="D75" s="106"/>
      <c r="E75" s="108"/>
      <c r="F75" s="108"/>
      <c r="G75" s="108"/>
      <c r="H75" s="108"/>
      <c r="I75" s="106"/>
      <c r="J75" s="106"/>
      <c r="K75" s="109"/>
      <c r="L75" s="106"/>
      <c r="M75" s="78" t="str">
        <f t="shared" si="3"/>
        <v/>
      </c>
      <c r="N75" s="25" t="str">
        <f t="shared" si="4"/>
        <v/>
      </c>
      <c r="O75" s="24"/>
      <c r="P75" s="25">
        <f>IFERROR($K75*(1-IF(J75="Yes",$I$270,0))*(1-IF(($N$267-$N$270)&gt;'Discount Structure'!$A$4,$I$271,0)),0)</f>
        <v>0</v>
      </c>
      <c r="Q75" s="25" t="str">
        <f t="shared" si="5"/>
        <v/>
      </c>
    </row>
    <row r="76" spans="2:17" ht="15" customHeight="1" thickBot="1">
      <c r="B76" s="108"/>
      <c r="C76" s="106"/>
      <c r="D76" s="106"/>
      <c r="E76" s="108"/>
      <c r="F76" s="108"/>
      <c r="G76" s="108"/>
      <c r="H76" s="108"/>
      <c r="I76" s="106"/>
      <c r="J76" s="106"/>
      <c r="K76" s="109"/>
      <c r="L76" s="106"/>
      <c r="M76" s="78" t="str">
        <f t="shared" si="3"/>
        <v/>
      </c>
      <c r="N76" s="25" t="str">
        <f t="shared" si="4"/>
        <v/>
      </c>
      <c r="O76" s="24"/>
      <c r="P76" s="25">
        <f>IFERROR($K76*(1-IF(J76="Yes",$I$270,0))*(1-IF(($N$267-$N$270)&gt;'Discount Structure'!$A$4,$I$271,0)),0)</f>
        <v>0</v>
      </c>
      <c r="Q76" s="25" t="str">
        <f t="shared" si="5"/>
        <v/>
      </c>
    </row>
    <row r="77" spans="2:17" ht="15" customHeight="1" thickBot="1">
      <c r="B77" s="108"/>
      <c r="C77" s="106"/>
      <c r="D77" s="106"/>
      <c r="E77" s="108"/>
      <c r="F77" s="108"/>
      <c r="G77" s="108"/>
      <c r="H77" s="108"/>
      <c r="I77" s="106"/>
      <c r="J77" s="106"/>
      <c r="K77" s="109"/>
      <c r="L77" s="106"/>
      <c r="M77" s="78" t="str">
        <f t="shared" si="3"/>
        <v/>
      </c>
      <c r="N77" s="25" t="str">
        <f t="shared" si="4"/>
        <v/>
      </c>
      <c r="O77" s="24"/>
      <c r="P77" s="25">
        <f>IFERROR($K77*(1-IF(J77="Yes",$I$270,0))*(1-IF(($N$267-$N$270)&gt;'Discount Structure'!$A$4,$I$271,0)),0)</f>
        <v>0</v>
      </c>
      <c r="Q77" s="25" t="str">
        <f t="shared" si="5"/>
        <v/>
      </c>
    </row>
    <row r="78" spans="2:17" ht="15" hidden="1" customHeight="1" outlineLevel="1" thickBot="1">
      <c r="B78" s="108"/>
      <c r="C78" s="106"/>
      <c r="D78" s="106"/>
      <c r="E78" s="108"/>
      <c r="F78" s="108"/>
      <c r="G78" s="108"/>
      <c r="H78" s="108"/>
      <c r="I78" s="106"/>
      <c r="J78" s="106"/>
      <c r="K78" s="109"/>
      <c r="L78" s="106"/>
      <c r="M78" s="78" t="str">
        <f t="shared" si="3"/>
        <v/>
      </c>
      <c r="N78" s="25" t="str">
        <f t="shared" si="4"/>
        <v/>
      </c>
      <c r="O78" s="24"/>
      <c r="P78" s="25">
        <f>IFERROR($K78*(1-IF(J78="Yes",$I$270,0))*(1-IF(($N$267-$N$270)&gt;'Discount Structure'!$A$4,$I$271,0)),0)</f>
        <v>0</v>
      </c>
      <c r="Q78" s="25" t="str">
        <f t="shared" si="5"/>
        <v/>
      </c>
    </row>
    <row r="79" spans="2:17" ht="15" hidden="1" customHeight="1" outlineLevel="1" thickBot="1">
      <c r="B79" s="108"/>
      <c r="C79" s="106"/>
      <c r="D79" s="106"/>
      <c r="E79" s="108"/>
      <c r="F79" s="108"/>
      <c r="G79" s="108"/>
      <c r="H79" s="108"/>
      <c r="I79" s="106"/>
      <c r="J79" s="106"/>
      <c r="K79" s="109"/>
      <c r="L79" s="106"/>
      <c r="M79" s="78" t="str">
        <f t="shared" si="3"/>
        <v/>
      </c>
      <c r="N79" s="25" t="str">
        <f t="shared" si="4"/>
        <v/>
      </c>
      <c r="O79" s="24"/>
      <c r="P79" s="25">
        <f>IFERROR($K79*(1-IF(J79="Yes",$I$270,0))*(1-IF(($N$267-$N$270)&gt;'Discount Structure'!$A$4,$I$271,0)),0)</f>
        <v>0</v>
      </c>
      <c r="Q79" s="25" t="str">
        <f t="shared" si="5"/>
        <v/>
      </c>
    </row>
    <row r="80" spans="2:17" ht="15" hidden="1" customHeight="1" outlineLevel="1" thickBot="1">
      <c r="B80" s="108"/>
      <c r="C80" s="106"/>
      <c r="D80" s="106"/>
      <c r="E80" s="108"/>
      <c r="F80" s="108"/>
      <c r="G80" s="108"/>
      <c r="H80" s="108"/>
      <c r="I80" s="106"/>
      <c r="J80" s="106"/>
      <c r="K80" s="109"/>
      <c r="L80" s="106"/>
      <c r="M80" s="78" t="str">
        <f t="shared" si="3"/>
        <v/>
      </c>
      <c r="N80" s="25" t="str">
        <f t="shared" si="4"/>
        <v/>
      </c>
      <c r="O80" s="24"/>
      <c r="P80" s="25">
        <f>IFERROR($K80*(1-IF(J80="Yes",$I$270,0))*(1-IF(($N$267-$N$270)&gt;'Discount Structure'!$A$4,$I$271,0)),0)</f>
        <v>0</v>
      </c>
      <c r="Q80" s="25" t="str">
        <f t="shared" si="5"/>
        <v/>
      </c>
    </row>
    <row r="81" spans="2:17" ht="15" hidden="1" customHeight="1" outlineLevel="1" thickBot="1">
      <c r="B81" s="108"/>
      <c r="C81" s="106"/>
      <c r="D81" s="106"/>
      <c r="E81" s="108"/>
      <c r="F81" s="108"/>
      <c r="G81" s="108"/>
      <c r="H81" s="108"/>
      <c r="I81" s="106"/>
      <c r="J81" s="106"/>
      <c r="K81" s="109"/>
      <c r="L81" s="106"/>
      <c r="M81" s="78" t="str">
        <f t="shared" si="3"/>
        <v/>
      </c>
      <c r="N81" s="25" t="str">
        <f t="shared" si="4"/>
        <v/>
      </c>
      <c r="O81" s="24"/>
      <c r="P81" s="25">
        <f>IFERROR($K81*(1-IF(J81="Yes",$I$270,0))*(1-IF(($N$267-$N$270)&gt;'Discount Structure'!$A$4,$I$271,0)),0)</f>
        <v>0</v>
      </c>
      <c r="Q81" s="25" t="str">
        <f t="shared" si="5"/>
        <v/>
      </c>
    </row>
    <row r="82" spans="2:17" ht="15" hidden="1" customHeight="1" outlineLevel="1" thickBot="1">
      <c r="B82" s="108"/>
      <c r="C82" s="106"/>
      <c r="D82" s="106"/>
      <c r="E82" s="108"/>
      <c r="F82" s="108"/>
      <c r="G82" s="108"/>
      <c r="H82" s="108"/>
      <c r="I82" s="106"/>
      <c r="J82" s="106"/>
      <c r="K82" s="109"/>
      <c r="L82" s="106"/>
      <c r="M82" s="78" t="str">
        <f t="shared" si="3"/>
        <v/>
      </c>
      <c r="N82" s="25" t="str">
        <f t="shared" si="4"/>
        <v/>
      </c>
      <c r="O82" s="24"/>
      <c r="P82" s="25">
        <f>IFERROR($K82*(1-IF(J82="Yes",$I$270,0))*(1-IF(($N$267-$N$270)&gt;'Discount Structure'!$A$4,$I$271,0)),0)</f>
        <v>0</v>
      </c>
      <c r="Q82" s="25" t="str">
        <f t="shared" si="5"/>
        <v/>
      </c>
    </row>
    <row r="83" spans="2:17" ht="15" hidden="1" customHeight="1" outlineLevel="1" thickBot="1">
      <c r="B83" s="108"/>
      <c r="C83" s="106"/>
      <c r="D83" s="106"/>
      <c r="E83" s="108"/>
      <c r="F83" s="108"/>
      <c r="G83" s="108"/>
      <c r="H83" s="108"/>
      <c r="I83" s="106"/>
      <c r="J83" s="106"/>
      <c r="K83" s="109"/>
      <c r="L83" s="106"/>
      <c r="M83" s="78" t="str">
        <f t="shared" si="3"/>
        <v/>
      </c>
      <c r="N83" s="25" t="str">
        <f t="shared" si="4"/>
        <v/>
      </c>
      <c r="O83" s="24"/>
      <c r="P83" s="25">
        <f>IFERROR($K83*(1-IF(J83="Yes",$I$270,0))*(1-IF(($N$267-$N$270)&gt;'Discount Structure'!$A$4,$I$271,0)),0)</f>
        <v>0</v>
      </c>
      <c r="Q83" s="25" t="str">
        <f t="shared" si="5"/>
        <v/>
      </c>
    </row>
    <row r="84" spans="2:17" ht="15" hidden="1" customHeight="1" outlineLevel="1" thickBot="1">
      <c r="B84" s="108"/>
      <c r="C84" s="106"/>
      <c r="D84" s="106"/>
      <c r="E84" s="108"/>
      <c r="F84" s="108"/>
      <c r="G84" s="108"/>
      <c r="H84" s="108"/>
      <c r="I84" s="106"/>
      <c r="J84" s="106"/>
      <c r="K84" s="109"/>
      <c r="L84" s="106"/>
      <c r="M84" s="78" t="str">
        <f t="shared" si="3"/>
        <v/>
      </c>
      <c r="N84" s="25" t="str">
        <f t="shared" si="4"/>
        <v/>
      </c>
      <c r="O84" s="24"/>
      <c r="P84" s="25">
        <f>IFERROR($K84*(1-IF(J84="Yes",$I$270,0))*(1-IF(($N$267-$N$270)&gt;'Discount Structure'!$A$4,$I$271,0)),0)</f>
        <v>0</v>
      </c>
      <c r="Q84" s="25" t="str">
        <f t="shared" si="5"/>
        <v/>
      </c>
    </row>
    <row r="85" spans="2:17" ht="15" hidden="1" customHeight="1" outlineLevel="1" thickBot="1">
      <c r="B85" s="108"/>
      <c r="C85" s="106"/>
      <c r="D85" s="106"/>
      <c r="E85" s="108"/>
      <c r="F85" s="108"/>
      <c r="G85" s="108"/>
      <c r="H85" s="108"/>
      <c r="I85" s="106"/>
      <c r="J85" s="106"/>
      <c r="K85" s="109"/>
      <c r="L85" s="106"/>
      <c r="M85" s="78" t="str">
        <f t="shared" si="3"/>
        <v/>
      </c>
      <c r="N85" s="25" t="str">
        <f t="shared" si="4"/>
        <v/>
      </c>
      <c r="O85" s="24"/>
      <c r="P85" s="25">
        <f>IFERROR($K85*(1-IF(J85="Yes",$I$270,0))*(1-IF(($N$267-$N$270)&gt;'Discount Structure'!$A$4,$I$271,0)),0)</f>
        <v>0</v>
      </c>
      <c r="Q85" s="25" t="str">
        <f t="shared" si="5"/>
        <v/>
      </c>
    </row>
    <row r="86" spans="2:17" ht="15" hidden="1" customHeight="1" outlineLevel="1" thickBot="1">
      <c r="B86" s="108"/>
      <c r="C86" s="106"/>
      <c r="D86" s="106"/>
      <c r="E86" s="108"/>
      <c r="F86" s="108"/>
      <c r="G86" s="108"/>
      <c r="H86" s="108"/>
      <c r="I86" s="106"/>
      <c r="J86" s="106"/>
      <c r="K86" s="109"/>
      <c r="L86" s="106"/>
      <c r="M86" s="78" t="str">
        <f t="shared" si="3"/>
        <v/>
      </c>
      <c r="N86" s="25" t="str">
        <f t="shared" si="4"/>
        <v/>
      </c>
      <c r="O86" s="24"/>
      <c r="P86" s="25">
        <f>IFERROR($K86*(1-IF(J86="Yes",$I$270,0))*(1-IF(($N$267-$N$270)&gt;'Discount Structure'!$A$4,$I$271,0)),0)</f>
        <v>0</v>
      </c>
      <c r="Q86" s="25" t="str">
        <f t="shared" si="5"/>
        <v/>
      </c>
    </row>
    <row r="87" spans="2:17" ht="15" hidden="1" customHeight="1" outlineLevel="1" thickBot="1">
      <c r="B87" s="108"/>
      <c r="C87" s="106"/>
      <c r="D87" s="106"/>
      <c r="E87" s="108"/>
      <c r="F87" s="108"/>
      <c r="G87" s="108"/>
      <c r="H87" s="108"/>
      <c r="I87" s="106"/>
      <c r="J87" s="106"/>
      <c r="K87" s="109"/>
      <c r="L87" s="106"/>
      <c r="M87" s="78" t="str">
        <f t="shared" si="3"/>
        <v/>
      </c>
      <c r="N87" s="25" t="str">
        <f t="shared" si="4"/>
        <v/>
      </c>
      <c r="O87" s="24"/>
      <c r="P87" s="25">
        <f>IFERROR($K87*(1-IF(J87="Yes",$I$270,0))*(1-IF(($N$267-$N$270)&gt;'Discount Structure'!$A$4,$I$271,0)),0)</f>
        <v>0</v>
      </c>
      <c r="Q87" s="25" t="str">
        <f t="shared" si="5"/>
        <v/>
      </c>
    </row>
    <row r="88" spans="2:17" ht="15" hidden="1" customHeight="1" outlineLevel="1" thickBot="1">
      <c r="B88" s="108"/>
      <c r="C88" s="106"/>
      <c r="D88" s="106"/>
      <c r="E88" s="108"/>
      <c r="F88" s="108"/>
      <c r="G88" s="108"/>
      <c r="H88" s="108"/>
      <c r="I88" s="106"/>
      <c r="J88" s="106"/>
      <c r="K88" s="109"/>
      <c r="L88" s="106"/>
      <c r="M88" s="78" t="str">
        <f t="shared" si="3"/>
        <v/>
      </c>
      <c r="N88" s="25" t="str">
        <f t="shared" si="4"/>
        <v/>
      </c>
      <c r="O88" s="24"/>
      <c r="P88" s="25">
        <f>IFERROR($K88*(1-IF(J88="Yes",$I$270,0))*(1-IF(($N$267-$N$270)&gt;'Discount Structure'!$A$4,$I$271,0)),0)</f>
        <v>0</v>
      </c>
      <c r="Q88" s="25" t="str">
        <f t="shared" si="5"/>
        <v/>
      </c>
    </row>
    <row r="89" spans="2:17" ht="15" hidden="1" customHeight="1" outlineLevel="1" thickBot="1">
      <c r="B89" s="108"/>
      <c r="C89" s="106"/>
      <c r="D89" s="106"/>
      <c r="E89" s="108"/>
      <c r="F89" s="108"/>
      <c r="G89" s="108"/>
      <c r="H89" s="108"/>
      <c r="I89" s="106"/>
      <c r="J89" s="106"/>
      <c r="K89" s="109"/>
      <c r="L89" s="106"/>
      <c r="M89" s="78" t="str">
        <f t="shared" si="3"/>
        <v/>
      </c>
      <c r="N89" s="25" t="str">
        <f t="shared" si="4"/>
        <v/>
      </c>
      <c r="O89" s="24"/>
      <c r="P89" s="25">
        <f>IFERROR($K89*(1-IF(J89="Yes",$I$270,0))*(1-IF(($N$267-$N$270)&gt;'Discount Structure'!$A$4,$I$271,0)),0)</f>
        <v>0</v>
      </c>
      <c r="Q89" s="25" t="str">
        <f t="shared" si="5"/>
        <v/>
      </c>
    </row>
    <row r="90" spans="2:17" ht="15" hidden="1" customHeight="1" outlineLevel="1" thickBot="1">
      <c r="B90" s="108"/>
      <c r="C90" s="106"/>
      <c r="D90" s="106"/>
      <c r="E90" s="108"/>
      <c r="F90" s="108"/>
      <c r="G90" s="108"/>
      <c r="H90" s="108"/>
      <c r="I90" s="106"/>
      <c r="J90" s="106"/>
      <c r="K90" s="109"/>
      <c r="L90" s="106"/>
      <c r="M90" s="78" t="str">
        <f t="shared" si="3"/>
        <v/>
      </c>
      <c r="N90" s="25" t="str">
        <f t="shared" si="4"/>
        <v/>
      </c>
      <c r="O90" s="24"/>
      <c r="P90" s="25">
        <f>IFERROR($K90*(1-IF(J90="Yes",$I$270,0))*(1-IF(($N$267-$N$270)&gt;'Discount Structure'!$A$4,$I$271,0)),0)</f>
        <v>0</v>
      </c>
      <c r="Q90" s="25" t="str">
        <f t="shared" si="5"/>
        <v/>
      </c>
    </row>
    <row r="91" spans="2:17" ht="15" hidden="1" customHeight="1" outlineLevel="1" thickBot="1">
      <c r="B91" s="108"/>
      <c r="C91" s="106"/>
      <c r="D91" s="106"/>
      <c r="E91" s="108"/>
      <c r="F91" s="108"/>
      <c r="G91" s="108"/>
      <c r="H91" s="108"/>
      <c r="I91" s="106"/>
      <c r="J91" s="106"/>
      <c r="K91" s="109"/>
      <c r="L91" s="106"/>
      <c r="M91" s="78" t="str">
        <f t="shared" si="3"/>
        <v/>
      </c>
      <c r="N91" s="25" t="str">
        <f t="shared" si="4"/>
        <v/>
      </c>
      <c r="O91" s="24"/>
      <c r="P91" s="25">
        <f>IFERROR($K91*(1-IF(J91="Yes",$I$270,0))*(1-IF(($N$267-$N$270)&gt;'Discount Structure'!$A$4,$I$271,0)),0)</f>
        <v>0</v>
      </c>
      <c r="Q91" s="25" t="str">
        <f t="shared" si="5"/>
        <v/>
      </c>
    </row>
    <row r="92" spans="2:17" ht="15" hidden="1" customHeight="1" outlineLevel="1" thickBot="1">
      <c r="B92" s="108"/>
      <c r="C92" s="106"/>
      <c r="D92" s="106"/>
      <c r="E92" s="108"/>
      <c r="F92" s="108"/>
      <c r="G92" s="108"/>
      <c r="H92" s="108"/>
      <c r="I92" s="106"/>
      <c r="J92" s="106"/>
      <c r="K92" s="109"/>
      <c r="L92" s="106"/>
      <c r="M92" s="78" t="str">
        <f t="shared" si="3"/>
        <v/>
      </c>
      <c r="N92" s="25" t="str">
        <f t="shared" si="4"/>
        <v/>
      </c>
      <c r="O92" s="24"/>
      <c r="P92" s="25">
        <f>IFERROR($K92*(1-IF(J92="Yes",$I$270,0))*(1-IF(($N$267-$N$270)&gt;'Discount Structure'!$A$4,$I$271,0)),0)</f>
        <v>0</v>
      </c>
      <c r="Q92" s="25" t="str">
        <f t="shared" si="5"/>
        <v/>
      </c>
    </row>
    <row r="93" spans="2:17" ht="15" hidden="1" customHeight="1" outlineLevel="2" thickBot="1">
      <c r="B93" s="108"/>
      <c r="C93" s="106"/>
      <c r="D93" s="106"/>
      <c r="E93" s="108"/>
      <c r="F93" s="108"/>
      <c r="G93" s="108"/>
      <c r="H93" s="108"/>
      <c r="I93" s="106"/>
      <c r="J93" s="106"/>
      <c r="K93" s="109"/>
      <c r="L93" s="106"/>
      <c r="M93" s="78" t="str">
        <f t="shared" si="3"/>
        <v/>
      </c>
      <c r="N93" s="25" t="str">
        <f t="shared" si="4"/>
        <v/>
      </c>
      <c r="O93" s="24"/>
      <c r="P93" s="25">
        <f>IFERROR($K93*(1-IF(J93="Yes",$I$270,0))*(1-IF(($N$267-$N$270)&gt;'Discount Structure'!$A$4,$I$271,0)),0)</f>
        <v>0</v>
      </c>
      <c r="Q93" s="25" t="str">
        <f t="shared" si="5"/>
        <v/>
      </c>
    </row>
    <row r="94" spans="2:17" ht="15" hidden="1" customHeight="1" outlineLevel="2" thickBot="1">
      <c r="B94" s="108"/>
      <c r="C94" s="106"/>
      <c r="D94" s="106"/>
      <c r="E94" s="108"/>
      <c r="F94" s="108"/>
      <c r="G94" s="108"/>
      <c r="H94" s="108"/>
      <c r="I94" s="106"/>
      <c r="J94" s="106"/>
      <c r="K94" s="109"/>
      <c r="L94" s="106"/>
      <c r="M94" s="78" t="str">
        <f t="shared" si="3"/>
        <v/>
      </c>
      <c r="N94" s="25" t="str">
        <f t="shared" si="4"/>
        <v/>
      </c>
      <c r="O94" s="24"/>
      <c r="P94" s="25">
        <f>IFERROR($K94*(1-IF(J94="Yes",$I$270,0))*(1-IF(($N$267-$N$270)&gt;'Discount Structure'!$A$4,$I$271,0)),0)</f>
        <v>0</v>
      </c>
      <c r="Q94" s="25" t="str">
        <f t="shared" si="5"/>
        <v/>
      </c>
    </row>
    <row r="95" spans="2:17" ht="15" hidden="1" customHeight="1" outlineLevel="2" thickBot="1">
      <c r="B95" s="108"/>
      <c r="C95" s="106"/>
      <c r="D95" s="106"/>
      <c r="E95" s="108"/>
      <c r="F95" s="108"/>
      <c r="G95" s="108"/>
      <c r="H95" s="108"/>
      <c r="I95" s="106"/>
      <c r="J95" s="106"/>
      <c r="K95" s="109"/>
      <c r="L95" s="106"/>
      <c r="M95" s="78" t="str">
        <f t="shared" si="3"/>
        <v/>
      </c>
      <c r="N95" s="25" t="str">
        <f t="shared" si="4"/>
        <v/>
      </c>
      <c r="O95" s="24"/>
      <c r="P95" s="25">
        <f>IFERROR($K95*(1-IF(J95="Yes",$I$270,0))*(1-IF(($N$267-$N$270)&gt;'Discount Structure'!$A$4,$I$271,0)),0)</f>
        <v>0</v>
      </c>
      <c r="Q95" s="25" t="str">
        <f t="shared" si="5"/>
        <v/>
      </c>
    </row>
    <row r="96" spans="2:17" ht="15" hidden="1" customHeight="1" outlineLevel="2" thickBot="1">
      <c r="B96" s="108"/>
      <c r="C96" s="106"/>
      <c r="D96" s="106"/>
      <c r="E96" s="108"/>
      <c r="F96" s="108"/>
      <c r="G96" s="108"/>
      <c r="H96" s="108"/>
      <c r="I96" s="106"/>
      <c r="J96" s="106"/>
      <c r="K96" s="109"/>
      <c r="L96" s="106"/>
      <c r="M96" s="78" t="str">
        <f t="shared" si="3"/>
        <v/>
      </c>
      <c r="N96" s="25" t="str">
        <f t="shared" si="4"/>
        <v/>
      </c>
      <c r="O96" s="24"/>
      <c r="P96" s="25">
        <f>IFERROR($K96*(1-IF(J96="Yes",$I$270,0))*(1-IF(($N$267-$N$270)&gt;'Discount Structure'!$A$4,$I$271,0)),0)</f>
        <v>0</v>
      </c>
      <c r="Q96" s="25" t="str">
        <f t="shared" si="5"/>
        <v/>
      </c>
    </row>
    <row r="97" spans="2:17" ht="15" hidden="1" customHeight="1" outlineLevel="2" thickBot="1">
      <c r="B97" s="108"/>
      <c r="C97" s="106"/>
      <c r="D97" s="106"/>
      <c r="E97" s="108"/>
      <c r="F97" s="108"/>
      <c r="G97" s="108"/>
      <c r="H97" s="108"/>
      <c r="I97" s="106"/>
      <c r="J97" s="106"/>
      <c r="K97" s="109"/>
      <c r="L97" s="106"/>
      <c r="M97" s="78" t="str">
        <f t="shared" si="3"/>
        <v/>
      </c>
      <c r="N97" s="25" t="str">
        <f t="shared" si="4"/>
        <v/>
      </c>
      <c r="O97" s="24"/>
      <c r="P97" s="25">
        <f>IFERROR($K97*(1-IF(J97="Yes",$I$270,0))*(1-IF(($N$267-$N$270)&gt;'Discount Structure'!$A$4,$I$271,0)),0)</f>
        <v>0</v>
      </c>
      <c r="Q97" s="25" t="str">
        <f t="shared" si="5"/>
        <v/>
      </c>
    </row>
    <row r="98" spans="2:17" ht="15" hidden="1" customHeight="1" outlineLevel="2" thickBot="1">
      <c r="B98" s="108"/>
      <c r="C98" s="106"/>
      <c r="D98" s="106"/>
      <c r="E98" s="108"/>
      <c r="F98" s="108"/>
      <c r="G98" s="108"/>
      <c r="H98" s="108"/>
      <c r="I98" s="106"/>
      <c r="J98" s="106"/>
      <c r="K98" s="109"/>
      <c r="L98" s="106"/>
      <c r="M98" s="78" t="str">
        <f t="shared" si="3"/>
        <v/>
      </c>
      <c r="N98" s="25" t="str">
        <f t="shared" si="4"/>
        <v/>
      </c>
      <c r="O98" s="24"/>
      <c r="P98" s="25">
        <f>IFERROR($K98*(1-IF(J98="Yes",$I$270,0))*(1-IF(($N$267-$N$270)&gt;'Discount Structure'!$A$4,$I$271,0)),0)</f>
        <v>0</v>
      </c>
      <c r="Q98" s="25" t="str">
        <f t="shared" si="5"/>
        <v/>
      </c>
    </row>
    <row r="99" spans="2:17" ht="15" hidden="1" customHeight="1" outlineLevel="2" thickBot="1">
      <c r="B99" s="108"/>
      <c r="C99" s="106"/>
      <c r="D99" s="106"/>
      <c r="E99" s="108"/>
      <c r="F99" s="108"/>
      <c r="G99" s="108"/>
      <c r="H99" s="108"/>
      <c r="I99" s="106"/>
      <c r="J99" s="106"/>
      <c r="K99" s="109"/>
      <c r="L99" s="106"/>
      <c r="M99" s="78" t="str">
        <f t="shared" si="3"/>
        <v/>
      </c>
      <c r="N99" s="25" t="str">
        <f t="shared" si="4"/>
        <v/>
      </c>
      <c r="O99" s="24"/>
      <c r="P99" s="25">
        <f>IFERROR($K99*(1-IF(J99="Yes",$I$270,0))*(1-IF(($N$267-$N$270)&gt;'Discount Structure'!$A$4,$I$271,0)),0)</f>
        <v>0</v>
      </c>
      <c r="Q99" s="25" t="str">
        <f t="shared" si="5"/>
        <v/>
      </c>
    </row>
    <row r="100" spans="2:17" ht="15" hidden="1" customHeight="1" outlineLevel="2" thickBot="1">
      <c r="B100" s="108"/>
      <c r="C100" s="106"/>
      <c r="D100" s="106"/>
      <c r="E100" s="108"/>
      <c r="F100" s="108"/>
      <c r="G100" s="108"/>
      <c r="H100" s="108"/>
      <c r="I100" s="106"/>
      <c r="J100" s="106"/>
      <c r="K100" s="109"/>
      <c r="L100" s="106"/>
      <c r="M100" s="78" t="str">
        <f t="shared" si="3"/>
        <v/>
      </c>
      <c r="N100" s="25" t="str">
        <f t="shared" si="4"/>
        <v/>
      </c>
      <c r="O100" s="24"/>
      <c r="P100" s="25">
        <f>IFERROR($K100*(1-IF(J100="Yes",$I$270,0))*(1-IF(($N$267-$N$270)&gt;'Discount Structure'!$A$4,$I$271,0)),0)</f>
        <v>0</v>
      </c>
      <c r="Q100" s="25" t="str">
        <f t="shared" si="5"/>
        <v/>
      </c>
    </row>
    <row r="101" spans="2:17" ht="15" hidden="1" customHeight="1" outlineLevel="2" thickBot="1">
      <c r="B101" s="108"/>
      <c r="C101" s="106"/>
      <c r="D101" s="106"/>
      <c r="E101" s="108"/>
      <c r="F101" s="108"/>
      <c r="G101" s="108"/>
      <c r="H101" s="108"/>
      <c r="I101" s="106"/>
      <c r="J101" s="106"/>
      <c r="K101" s="109"/>
      <c r="L101" s="106"/>
      <c r="M101" s="78" t="str">
        <f t="shared" si="3"/>
        <v/>
      </c>
      <c r="N101" s="25" t="str">
        <f t="shared" si="4"/>
        <v/>
      </c>
      <c r="O101" s="24"/>
      <c r="P101" s="25">
        <f>IFERROR($K101*(1-IF(J101="Yes",$I$270,0))*(1-IF(($N$267-$N$270)&gt;'Discount Structure'!$A$4,$I$271,0)),0)</f>
        <v>0</v>
      </c>
      <c r="Q101" s="25" t="str">
        <f t="shared" si="5"/>
        <v/>
      </c>
    </row>
    <row r="102" spans="2:17" ht="15" hidden="1" customHeight="1" outlineLevel="2" thickBot="1">
      <c r="B102" s="108"/>
      <c r="C102" s="106"/>
      <c r="D102" s="106"/>
      <c r="E102" s="108"/>
      <c r="F102" s="108"/>
      <c r="G102" s="108"/>
      <c r="H102" s="108"/>
      <c r="I102" s="106"/>
      <c r="J102" s="106"/>
      <c r="K102" s="109"/>
      <c r="L102" s="106"/>
      <c r="M102" s="78" t="str">
        <f t="shared" si="3"/>
        <v/>
      </c>
      <c r="N102" s="25" t="str">
        <f t="shared" si="4"/>
        <v/>
      </c>
      <c r="O102" s="24"/>
      <c r="P102" s="25">
        <f>IFERROR($K102*(1-IF(J102="Yes",$I$270,0))*(1-IF(($N$267-$N$270)&gt;'Discount Structure'!$A$4,$I$271,0)),0)</f>
        <v>0</v>
      </c>
      <c r="Q102" s="25" t="str">
        <f t="shared" si="5"/>
        <v/>
      </c>
    </row>
    <row r="103" spans="2:17" ht="15" hidden="1" customHeight="1" outlineLevel="2" thickBot="1">
      <c r="B103" s="108"/>
      <c r="C103" s="106"/>
      <c r="D103" s="106"/>
      <c r="E103" s="108"/>
      <c r="F103" s="108"/>
      <c r="G103" s="108"/>
      <c r="H103" s="108"/>
      <c r="I103" s="106"/>
      <c r="J103" s="106"/>
      <c r="K103" s="109"/>
      <c r="L103" s="106"/>
      <c r="M103" s="78" t="str">
        <f t="shared" si="3"/>
        <v/>
      </c>
      <c r="N103" s="25" t="str">
        <f t="shared" si="4"/>
        <v/>
      </c>
      <c r="O103" s="24"/>
      <c r="P103" s="25">
        <f>IFERROR($K103*(1-IF(J103="Yes",$I$270,0))*(1-IF(($N$267-$N$270)&gt;'Discount Structure'!$A$4,$I$271,0)),0)</f>
        <v>0</v>
      </c>
      <c r="Q103" s="25" t="str">
        <f t="shared" si="5"/>
        <v/>
      </c>
    </row>
    <row r="104" spans="2:17" ht="15" hidden="1" customHeight="1" outlineLevel="2" thickBot="1">
      <c r="B104" s="108"/>
      <c r="C104" s="106"/>
      <c r="D104" s="106"/>
      <c r="E104" s="108"/>
      <c r="F104" s="108"/>
      <c r="G104" s="108"/>
      <c r="H104" s="108"/>
      <c r="I104" s="106"/>
      <c r="J104" s="106"/>
      <c r="K104" s="109"/>
      <c r="L104" s="106"/>
      <c r="M104" s="78" t="str">
        <f t="shared" si="3"/>
        <v/>
      </c>
      <c r="N104" s="25" t="str">
        <f t="shared" si="4"/>
        <v/>
      </c>
      <c r="O104" s="24"/>
      <c r="P104" s="25">
        <f>IFERROR($K104*(1-IF(J104="Yes",$I$270,0))*(1-IF(($N$267-$N$270)&gt;'Discount Structure'!$A$4,$I$271,0)),0)</f>
        <v>0</v>
      </c>
      <c r="Q104" s="25" t="str">
        <f t="shared" si="5"/>
        <v/>
      </c>
    </row>
    <row r="105" spans="2:17" ht="15" hidden="1" customHeight="1" outlineLevel="2" thickBot="1">
      <c r="B105" s="108"/>
      <c r="C105" s="106"/>
      <c r="D105" s="106"/>
      <c r="E105" s="108"/>
      <c r="F105" s="108"/>
      <c r="G105" s="108"/>
      <c r="H105" s="108"/>
      <c r="I105" s="106"/>
      <c r="J105" s="106"/>
      <c r="K105" s="109"/>
      <c r="L105" s="106"/>
      <c r="M105" s="78" t="str">
        <f t="shared" si="3"/>
        <v/>
      </c>
      <c r="N105" s="25" t="str">
        <f t="shared" si="4"/>
        <v/>
      </c>
      <c r="O105" s="24"/>
      <c r="P105" s="25">
        <f>IFERROR($K105*(1-IF(J105="Yes",$I$270,0))*(1-IF(($N$267-$N$270)&gt;'Discount Structure'!$A$4,$I$271,0)),0)</f>
        <v>0</v>
      </c>
      <c r="Q105" s="25" t="str">
        <f t="shared" si="5"/>
        <v/>
      </c>
    </row>
    <row r="106" spans="2:17" ht="15" hidden="1" customHeight="1" outlineLevel="2" thickBot="1">
      <c r="B106" s="108"/>
      <c r="C106" s="106"/>
      <c r="D106" s="106"/>
      <c r="E106" s="108"/>
      <c r="F106" s="108"/>
      <c r="G106" s="108"/>
      <c r="H106" s="108"/>
      <c r="I106" s="106"/>
      <c r="J106" s="106"/>
      <c r="K106" s="109"/>
      <c r="L106" s="106"/>
      <c r="M106" s="78" t="str">
        <f t="shared" si="3"/>
        <v/>
      </c>
      <c r="N106" s="25" t="str">
        <f t="shared" si="4"/>
        <v/>
      </c>
      <c r="O106" s="24"/>
      <c r="P106" s="25">
        <f>IFERROR($K106*(1-IF(J106="Yes",$I$270,0))*(1-IF(($N$267-$N$270)&gt;'Discount Structure'!$A$4,$I$271,0)),0)</f>
        <v>0</v>
      </c>
      <c r="Q106" s="25" t="str">
        <f t="shared" si="5"/>
        <v/>
      </c>
    </row>
    <row r="107" spans="2:17" ht="15" hidden="1" customHeight="1" outlineLevel="2" thickBot="1">
      <c r="B107" s="108"/>
      <c r="C107" s="106"/>
      <c r="D107" s="106"/>
      <c r="E107" s="108"/>
      <c r="F107" s="108"/>
      <c r="G107" s="108"/>
      <c r="H107" s="108"/>
      <c r="I107" s="106"/>
      <c r="J107" s="106"/>
      <c r="K107" s="109"/>
      <c r="L107" s="106"/>
      <c r="M107" s="78" t="str">
        <f t="shared" si="3"/>
        <v/>
      </c>
      <c r="N107" s="25" t="str">
        <f t="shared" si="4"/>
        <v/>
      </c>
      <c r="O107" s="24"/>
      <c r="P107" s="25">
        <f>IFERROR($K107*(1-IF(J107="Yes",$I$270,0))*(1-IF(($N$267-$N$270)&gt;'Discount Structure'!$A$4,$I$271,0)),0)</f>
        <v>0</v>
      </c>
      <c r="Q107" s="25" t="str">
        <f t="shared" si="5"/>
        <v/>
      </c>
    </row>
    <row r="108" spans="2:17" ht="15" hidden="1" customHeight="1" outlineLevel="2" thickBot="1">
      <c r="B108" s="108"/>
      <c r="C108" s="106"/>
      <c r="D108" s="106"/>
      <c r="E108" s="108"/>
      <c r="F108" s="108"/>
      <c r="G108" s="108"/>
      <c r="H108" s="108"/>
      <c r="I108" s="106"/>
      <c r="J108" s="106"/>
      <c r="K108" s="109"/>
      <c r="L108" s="106"/>
      <c r="M108" s="78" t="str">
        <f t="shared" si="3"/>
        <v/>
      </c>
      <c r="N108" s="25" t="str">
        <f t="shared" si="4"/>
        <v/>
      </c>
      <c r="O108" s="24"/>
      <c r="P108" s="25">
        <f>IFERROR($K108*(1-IF(J108="Yes",$I$270,0))*(1-IF(($N$267-$N$270)&gt;'Discount Structure'!$A$4,$I$271,0)),0)</f>
        <v>0</v>
      </c>
      <c r="Q108" s="25" t="str">
        <f t="shared" si="5"/>
        <v/>
      </c>
    </row>
    <row r="109" spans="2:17" ht="15" hidden="1" customHeight="1" outlineLevel="2" thickBot="1">
      <c r="B109" s="108"/>
      <c r="C109" s="106"/>
      <c r="D109" s="106"/>
      <c r="E109" s="108"/>
      <c r="F109" s="108"/>
      <c r="G109" s="108"/>
      <c r="H109" s="108"/>
      <c r="I109" s="106"/>
      <c r="J109" s="106"/>
      <c r="K109" s="109"/>
      <c r="L109" s="106"/>
      <c r="M109" s="78" t="str">
        <f t="shared" si="3"/>
        <v/>
      </c>
      <c r="N109" s="25" t="str">
        <f t="shared" si="4"/>
        <v/>
      </c>
      <c r="O109" s="24"/>
      <c r="P109" s="25">
        <f>IFERROR($K109*(1-IF(J109="Yes",$I$270,0))*(1-IF(($N$267-$N$270)&gt;'Discount Structure'!$A$4,$I$271,0)),0)</f>
        <v>0</v>
      </c>
      <c r="Q109" s="25" t="str">
        <f t="shared" si="5"/>
        <v/>
      </c>
    </row>
    <row r="110" spans="2:17" ht="15" hidden="1" customHeight="1" outlineLevel="2" thickBot="1">
      <c r="B110" s="108"/>
      <c r="C110" s="106"/>
      <c r="D110" s="106"/>
      <c r="E110" s="108"/>
      <c r="F110" s="108"/>
      <c r="G110" s="108"/>
      <c r="H110" s="108"/>
      <c r="I110" s="106"/>
      <c r="J110" s="106"/>
      <c r="K110" s="109"/>
      <c r="L110" s="106"/>
      <c r="M110" s="78" t="str">
        <f t="shared" si="3"/>
        <v/>
      </c>
      <c r="N110" s="25" t="str">
        <f t="shared" si="4"/>
        <v/>
      </c>
      <c r="O110" s="24"/>
      <c r="P110" s="25">
        <f>IFERROR($K110*(1-IF(J110="Yes",$I$270,0))*(1-IF(($N$267-$N$270)&gt;'Discount Structure'!$A$4,$I$271,0)),0)</f>
        <v>0</v>
      </c>
      <c r="Q110" s="25" t="str">
        <f t="shared" si="5"/>
        <v/>
      </c>
    </row>
    <row r="111" spans="2:17" ht="15" hidden="1" customHeight="1" outlineLevel="2" thickBot="1">
      <c r="B111" s="108"/>
      <c r="C111" s="106"/>
      <c r="D111" s="106"/>
      <c r="E111" s="108"/>
      <c r="F111" s="108"/>
      <c r="G111" s="108"/>
      <c r="H111" s="108"/>
      <c r="I111" s="106"/>
      <c r="J111" s="106"/>
      <c r="K111" s="109"/>
      <c r="L111" s="106"/>
      <c r="M111" s="78" t="str">
        <f t="shared" si="3"/>
        <v/>
      </c>
      <c r="N111" s="25" t="str">
        <f t="shared" si="4"/>
        <v/>
      </c>
      <c r="O111" s="24"/>
      <c r="P111" s="25">
        <f>IFERROR($K111*(1-IF(J111="Yes",$I$270,0))*(1-IF(($N$267-$N$270)&gt;'Discount Structure'!$A$4,$I$271,0)),0)</f>
        <v>0</v>
      </c>
      <c r="Q111" s="25" t="str">
        <f t="shared" si="5"/>
        <v/>
      </c>
    </row>
    <row r="112" spans="2:17" ht="15" hidden="1" customHeight="1" outlineLevel="2" thickBot="1">
      <c r="B112" s="108"/>
      <c r="C112" s="106"/>
      <c r="D112" s="106"/>
      <c r="E112" s="108"/>
      <c r="F112" s="108"/>
      <c r="G112" s="108"/>
      <c r="H112" s="108"/>
      <c r="I112" s="106"/>
      <c r="J112" s="106"/>
      <c r="K112" s="109"/>
      <c r="L112" s="106"/>
      <c r="M112" s="78" t="str">
        <f t="shared" si="3"/>
        <v/>
      </c>
      <c r="N112" s="25" t="str">
        <f t="shared" si="4"/>
        <v/>
      </c>
      <c r="O112" s="24"/>
      <c r="P112" s="25">
        <f>IFERROR($K112*(1-IF(J112="Yes",$I$270,0))*(1-IF(($N$267-$N$270)&gt;'Discount Structure'!$A$4,$I$271,0)),0)</f>
        <v>0</v>
      </c>
      <c r="Q112" s="25" t="str">
        <f t="shared" si="5"/>
        <v/>
      </c>
    </row>
    <row r="113" spans="2:17" ht="15" hidden="1" customHeight="1" outlineLevel="2" thickBot="1">
      <c r="B113" s="108"/>
      <c r="C113" s="106"/>
      <c r="D113" s="106"/>
      <c r="E113" s="108"/>
      <c r="F113" s="108"/>
      <c r="G113" s="108"/>
      <c r="H113" s="108"/>
      <c r="I113" s="106"/>
      <c r="J113" s="106"/>
      <c r="K113" s="109"/>
      <c r="L113" s="106"/>
      <c r="M113" s="78" t="str">
        <f t="shared" si="3"/>
        <v/>
      </c>
      <c r="N113" s="25" t="str">
        <f t="shared" si="4"/>
        <v/>
      </c>
      <c r="O113" s="24"/>
      <c r="P113" s="25">
        <f>IFERROR($K113*(1-IF(J113="Yes",$I$270,0))*(1-IF(($N$267-$N$270)&gt;'Discount Structure'!$A$4,$I$271,0)),0)</f>
        <v>0</v>
      </c>
      <c r="Q113" s="25" t="str">
        <f t="shared" si="5"/>
        <v/>
      </c>
    </row>
    <row r="114" spans="2:17" ht="15" hidden="1" customHeight="1" outlineLevel="2" thickBot="1">
      <c r="B114" s="108"/>
      <c r="C114" s="106"/>
      <c r="D114" s="106"/>
      <c r="E114" s="108"/>
      <c r="F114" s="108"/>
      <c r="G114" s="108"/>
      <c r="H114" s="108"/>
      <c r="I114" s="106"/>
      <c r="J114" s="106"/>
      <c r="K114" s="109"/>
      <c r="L114" s="106"/>
      <c r="M114" s="78" t="str">
        <f t="shared" si="3"/>
        <v/>
      </c>
      <c r="N114" s="25" t="str">
        <f t="shared" si="4"/>
        <v/>
      </c>
      <c r="O114" s="24"/>
      <c r="P114" s="25">
        <f>IFERROR($K114*(1-IF(J114="Yes",$I$270,0))*(1-IF(($N$267-$N$270)&gt;'Discount Structure'!$A$4,$I$271,0)),0)</f>
        <v>0</v>
      </c>
      <c r="Q114" s="25" t="str">
        <f t="shared" si="5"/>
        <v/>
      </c>
    </row>
    <row r="115" spans="2:17" ht="15" hidden="1" customHeight="1" outlineLevel="2" thickBot="1">
      <c r="B115" s="108"/>
      <c r="C115" s="106"/>
      <c r="D115" s="106"/>
      <c r="E115" s="108"/>
      <c r="F115" s="108"/>
      <c r="G115" s="108"/>
      <c r="H115" s="108"/>
      <c r="I115" s="106"/>
      <c r="J115" s="106"/>
      <c r="K115" s="109"/>
      <c r="L115" s="106"/>
      <c r="M115" s="78" t="str">
        <f t="shared" si="3"/>
        <v/>
      </c>
      <c r="N115" s="25" t="str">
        <f t="shared" si="4"/>
        <v/>
      </c>
      <c r="O115" s="24"/>
      <c r="P115" s="25">
        <f>IFERROR($K115*(1-IF(J115="Yes",$I$270,0))*(1-IF(($N$267-$N$270)&gt;'Discount Structure'!$A$4,$I$271,0)),0)</f>
        <v>0</v>
      </c>
      <c r="Q115" s="25" t="str">
        <f t="shared" si="5"/>
        <v/>
      </c>
    </row>
    <row r="116" spans="2:17" ht="15" hidden="1" customHeight="1" outlineLevel="2" thickBot="1">
      <c r="B116" s="108"/>
      <c r="C116" s="106"/>
      <c r="D116" s="106"/>
      <c r="E116" s="108"/>
      <c r="F116" s="108"/>
      <c r="G116" s="108"/>
      <c r="H116" s="108"/>
      <c r="I116" s="106"/>
      <c r="J116" s="106"/>
      <c r="K116" s="109"/>
      <c r="L116" s="106"/>
      <c r="M116" s="78" t="str">
        <f t="shared" si="3"/>
        <v/>
      </c>
      <c r="N116" s="25" t="str">
        <f t="shared" si="4"/>
        <v/>
      </c>
      <c r="O116" s="24"/>
      <c r="P116" s="25">
        <f>IFERROR($K116*(1-IF(J116="Yes",$I$270,0))*(1-IF(($N$267-$N$270)&gt;'Discount Structure'!$A$4,$I$271,0)),0)</f>
        <v>0</v>
      </c>
      <c r="Q116" s="25" t="str">
        <f t="shared" si="5"/>
        <v/>
      </c>
    </row>
    <row r="117" spans="2:17" ht="15" hidden="1" customHeight="1" outlineLevel="2" thickBot="1">
      <c r="B117" s="108"/>
      <c r="C117" s="106"/>
      <c r="D117" s="106"/>
      <c r="E117" s="108"/>
      <c r="F117" s="108"/>
      <c r="G117" s="108"/>
      <c r="H117" s="108"/>
      <c r="I117" s="106"/>
      <c r="J117" s="106"/>
      <c r="K117" s="109"/>
      <c r="L117" s="106"/>
      <c r="M117" s="78" t="str">
        <f t="shared" si="3"/>
        <v/>
      </c>
      <c r="N117" s="25" t="str">
        <f t="shared" si="4"/>
        <v/>
      </c>
      <c r="O117" s="24"/>
      <c r="P117" s="25">
        <f>IFERROR($K117*(1-IF(J117="Yes",$I$270,0))*(1-IF(($N$267-$N$270)&gt;'Discount Structure'!$A$4,$I$271,0)),0)</f>
        <v>0</v>
      </c>
      <c r="Q117" s="25" t="str">
        <f t="shared" si="5"/>
        <v/>
      </c>
    </row>
    <row r="118" spans="2:17" ht="15" hidden="1" customHeight="1" outlineLevel="3" thickBot="1">
      <c r="B118" s="108"/>
      <c r="C118" s="106"/>
      <c r="D118" s="106"/>
      <c r="E118" s="108"/>
      <c r="F118" s="108"/>
      <c r="G118" s="108"/>
      <c r="H118" s="108"/>
      <c r="I118" s="106"/>
      <c r="J118" s="106"/>
      <c r="K118" s="109"/>
      <c r="L118" s="106"/>
      <c r="M118" s="78" t="str">
        <f t="shared" si="3"/>
        <v/>
      </c>
      <c r="N118" s="25" t="str">
        <f t="shared" si="4"/>
        <v/>
      </c>
      <c r="O118" s="24"/>
      <c r="P118" s="25">
        <f>IFERROR($K118*(1-IF(J118="Yes",$I$270,0))*(1-IF(($N$267-$N$270)&gt;'Discount Structure'!$A$4,$I$271,0)),0)</f>
        <v>0</v>
      </c>
      <c r="Q118" s="25" t="str">
        <f t="shared" si="5"/>
        <v/>
      </c>
    </row>
    <row r="119" spans="2:17" ht="15" hidden="1" customHeight="1" outlineLevel="3" thickBot="1">
      <c r="B119" s="108"/>
      <c r="C119" s="106"/>
      <c r="D119" s="106"/>
      <c r="E119" s="108"/>
      <c r="F119" s="108"/>
      <c r="G119" s="108"/>
      <c r="H119" s="108"/>
      <c r="I119" s="106"/>
      <c r="J119" s="106"/>
      <c r="K119" s="109"/>
      <c r="L119" s="106"/>
      <c r="M119" s="78" t="str">
        <f t="shared" si="3"/>
        <v/>
      </c>
      <c r="N119" s="25" t="str">
        <f t="shared" si="4"/>
        <v/>
      </c>
      <c r="O119" s="24"/>
      <c r="P119" s="25">
        <f>IFERROR($K119*(1-IF(J119="Yes",$I$270,0))*(1-IF(($N$267-$N$270)&gt;'Discount Structure'!$A$4,$I$271,0)),0)</f>
        <v>0</v>
      </c>
      <c r="Q119" s="25" t="str">
        <f t="shared" si="5"/>
        <v/>
      </c>
    </row>
    <row r="120" spans="2:17" ht="15" hidden="1" customHeight="1" outlineLevel="3" thickBot="1">
      <c r="B120" s="108"/>
      <c r="C120" s="106"/>
      <c r="D120" s="106"/>
      <c r="E120" s="108"/>
      <c r="F120" s="108"/>
      <c r="G120" s="108"/>
      <c r="H120" s="108"/>
      <c r="I120" s="106"/>
      <c r="J120" s="106"/>
      <c r="K120" s="109"/>
      <c r="L120" s="106"/>
      <c r="M120" s="78" t="str">
        <f t="shared" si="3"/>
        <v/>
      </c>
      <c r="N120" s="25" t="str">
        <f t="shared" si="4"/>
        <v/>
      </c>
      <c r="O120" s="24"/>
      <c r="P120" s="25">
        <f>IFERROR($K120*(1-IF(J120="Yes",$I$270,0))*(1-IF(($N$267-$N$270)&gt;'Discount Structure'!$A$4,$I$271,0)),0)</f>
        <v>0</v>
      </c>
      <c r="Q120" s="25" t="str">
        <f t="shared" si="5"/>
        <v/>
      </c>
    </row>
    <row r="121" spans="2:17" ht="15" hidden="1" customHeight="1" outlineLevel="3" thickBot="1">
      <c r="B121" s="108"/>
      <c r="C121" s="106"/>
      <c r="D121" s="106"/>
      <c r="E121" s="108"/>
      <c r="F121" s="108"/>
      <c r="G121" s="108"/>
      <c r="H121" s="108"/>
      <c r="I121" s="106"/>
      <c r="J121" s="106"/>
      <c r="K121" s="109"/>
      <c r="L121" s="106"/>
      <c r="M121" s="78" t="str">
        <f t="shared" si="3"/>
        <v/>
      </c>
      <c r="N121" s="25" t="str">
        <f t="shared" si="4"/>
        <v/>
      </c>
      <c r="O121" s="24"/>
      <c r="P121" s="25">
        <f>IFERROR($K121*(1-IF(J121="Yes",$I$270,0))*(1-IF(($N$267-$N$270)&gt;'Discount Structure'!$A$4,$I$271,0)),0)</f>
        <v>0</v>
      </c>
      <c r="Q121" s="25" t="str">
        <f t="shared" si="5"/>
        <v/>
      </c>
    </row>
    <row r="122" spans="2:17" ht="15" hidden="1" customHeight="1" outlineLevel="3" thickBot="1">
      <c r="B122" s="108"/>
      <c r="C122" s="106"/>
      <c r="D122" s="106"/>
      <c r="E122" s="108"/>
      <c r="F122" s="108"/>
      <c r="G122" s="108"/>
      <c r="H122" s="108"/>
      <c r="I122" s="106"/>
      <c r="J122" s="106"/>
      <c r="K122" s="109"/>
      <c r="L122" s="106"/>
      <c r="M122" s="78" t="str">
        <f t="shared" si="3"/>
        <v/>
      </c>
      <c r="N122" s="25" t="str">
        <f t="shared" si="4"/>
        <v/>
      </c>
      <c r="O122" s="24"/>
      <c r="P122" s="25">
        <f>IFERROR($K122*(1-IF(J122="Yes",$I$270,0))*(1-IF(($N$267-$N$270)&gt;'Discount Structure'!$A$4,$I$271,0)),0)</f>
        <v>0</v>
      </c>
      <c r="Q122" s="25" t="str">
        <f t="shared" si="5"/>
        <v/>
      </c>
    </row>
    <row r="123" spans="2:17" ht="15" hidden="1" customHeight="1" outlineLevel="3" thickBot="1">
      <c r="B123" s="108"/>
      <c r="C123" s="106"/>
      <c r="D123" s="106"/>
      <c r="E123" s="108"/>
      <c r="F123" s="108"/>
      <c r="G123" s="108"/>
      <c r="H123" s="108"/>
      <c r="I123" s="106"/>
      <c r="J123" s="106"/>
      <c r="K123" s="109"/>
      <c r="L123" s="106"/>
      <c r="M123" s="78" t="str">
        <f t="shared" si="3"/>
        <v/>
      </c>
      <c r="N123" s="25" t="str">
        <f t="shared" si="4"/>
        <v/>
      </c>
      <c r="O123" s="24"/>
      <c r="P123" s="25">
        <f>IFERROR($K123*(1-IF(J123="Yes",$I$270,0))*(1-IF(($N$267-$N$270)&gt;'Discount Structure'!$A$4,$I$271,0)),0)</f>
        <v>0</v>
      </c>
      <c r="Q123" s="25" t="str">
        <f t="shared" si="5"/>
        <v/>
      </c>
    </row>
    <row r="124" spans="2:17" ht="15" hidden="1" customHeight="1" outlineLevel="3" thickBot="1">
      <c r="B124" s="108"/>
      <c r="C124" s="106"/>
      <c r="D124" s="106"/>
      <c r="E124" s="108"/>
      <c r="F124" s="108"/>
      <c r="G124" s="108"/>
      <c r="H124" s="108"/>
      <c r="I124" s="106"/>
      <c r="J124" s="106"/>
      <c r="K124" s="109"/>
      <c r="L124" s="106"/>
      <c r="M124" s="78" t="str">
        <f t="shared" si="3"/>
        <v/>
      </c>
      <c r="N124" s="25" t="str">
        <f t="shared" si="4"/>
        <v/>
      </c>
      <c r="O124" s="24"/>
      <c r="P124" s="25">
        <f>IFERROR($K124*(1-IF(J124="Yes",$I$270,0))*(1-IF(($N$267-$N$270)&gt;'Discount Structure'!$A$4,$I$271,0)),0)</f>
        <v>0</v>
      </c>
      <c r="Q124" s="25" t="str">
        <f t="shared" si="5"/>
        <v/>
      </c>
    </row>
    <row r="125" spans="2:17" ht="15" hidden="1" customHeight="1" outlineLevel="3" thickBot="1">
      <c r="B125" s="108"/>
      <c r="C125" s="106"/>
      <c r="D125" s="106"/>
      <c r="E125" s="108"/>
      <c r="F125" s="108"/>
      <c r="G125" s="108"/>
      <c r="H125" s="108"/>
      <c r="I125" s="106"/>
      <c r="J125" s="106"/>
      <c r="K125" s="109"/>
      <c r="L125" s="106"/>
      <c r="M125" s="78" t="str">
        <f t="shared" si="3"/>
        <v/>
      </c>
      <c r="N125" s="25" t="str">
        <f t="shared" si="4"/>
        <v/>
      </c>
      <c r="O125" s="24"/>
      <c r="P125" s="25">
        <f>IFERROR($K125*(1-IF(J125="Yes",$I$270,0))*(1-IF(($N$267-$N$270)&gt;'Discount Structure'!$A$4,$I$271,0)),0)</f>
        <v>0</v>
      </c>
      <c r="Q125" s="25" t="str">
        <f t="shared" si="5"/>
        <v/>
      </c>
    </row>
    <row r="126" spans="2:17" ht="15" hidden="1" customHeight="1" outlineLevel="3" thickBot="1">
      <c r="B126" s="108"/>
      <c r="C126" s="106"/>
      <c r="D126" s="106"/>
      <c r="E126" s="108"/>
      <c r="F126" s="108"/>
      <c r="G126" s="108"/>
      <c r="H126" s="108"/>
      <c r="I126" s="106"/>
      <c r="J126" s="106"/>
      <c r="K126" s="109"/>
      <c r="L126" s="106"/>
      <c r="M126" s="78" t="str">
        <f t="shared" si="3"/>
        <v/>
      </c>
      <c r="N126" s="25" t="str">
        <f t="shared" si="4"/>
        <v/>
      </c>
      <c r="O126" s="24"/>
      <c r="P126" s="25">
        <f>IFERROR($K126*(1-IF(J126="Yes",$I$270,0))*(1-IF(($N$267-$N$270)&gt;'Discount Structure'!$A$4,$I$271,0)),0)</f>
        <v>0</v>
      </c>
      <c r="Q126" s="25" t="str">
        <f t="shared" si="5"/>
        <v/>
      </c>
    </row>
    <row r="127" spans="2:17" ht="15" hidden="1" customHeight="1" outlineLevel="3" thickBot="1">
      <c r="B127" s="108"/>
      <c r="C127" s="106"/>
      <c r="D127" s="106"/>
      <c r="E127" s="108"/>
      <c r="F127" s="108"/>
      <c r="G127" s="108"/>
      <c r="H127" s="108"/>
      <c r="I127" s="106"/>
      <c r="J127" s="106"/>
      <c r="K127" s="109"/>
      <c r="L127" s="106"/>
      <c r="M127" s="78" t="str">
        <f t="shared" si="3"/>
        <v/>
      </c>
      <c r="N127" s="25" t="str">
        <f t="shared" si="4"/>
        <v/>
      </c>
      <c r="O127" s="24"/>
      <c r="P127" s="25">
        <f>IFERROR($K127*(1-IF(J127="Yes",$I$270,0))*(1-IF(($N$267-$N$270)&gt;'Discount Structure'!$A$4,$I$271,0)),0)</f>
        <v>0</v>
      </c>
      <c r="Q127" s="25" t="str">
        <f t="shared" si="5"/>
        <v/>
      </c>
    </row>
    <row r="128" spans="2:17" ht="15" hidden="1" customHeight="1" outlineLevel="3" thickBot="1">
      <c r="B128" s="108"/>
      <c r="C128" s="106"/>
      <c r="D128" s="106"/>
      <c r="E128" s="108"/>
      <c r="F128" s="108"/>
      <c r="G128" s="108"/>
      <c r="H128" s="108"/>
      <c r="I128" s="106"/>
      <c r="J128" s="106"/>
      <c r="K128" s="109"/>
      <c r="L128" s="106"/>
      <c r="M128" s="78" t="str">
        <f t="shared" si="3"/>
        <v/>
      </c>
      <c r="N128" s="25" t="str">
        <f t="shared" si="4"/>
        <v/>
      </c>
      <c r="O128" s="24"/>
      <c r="P128" s="25">
        <f>IFERROR($K128*(1-IF(J128="Yes",$I$270,0))*(1-IF(($N$267-$N$270)&gt;'Discount Structure'!$A$4,$I$271,0)),0)</f>
        <v>0</v>
      </c>
      <c r="Q128" s="25" t="str">
        <f t="shared" si="5"/>
        <v/>
      </c>
    </row>
    <row r="129" spans="2:17" ht="15" hidden="1" customHeight="1" outlineLevel="3" thickBot="1">
      <c r="B129" s="108"/>
      <c r="C129" s="106"/>
      <c r="D129" s="106"/>
      <c r="E129" s="108"/>
      <c r="F129" s="108"/>
      <c r="G129" s="108"/>
      <c r="H129" s="108"/>
      <c r="I129" s="106"/>
      <c r="J129" s="106"/>
      <c r="K129" s="109"/>
      <c r="L129" s="106"/>
      <c r="M129" s="78" t="str">
        <f t="shared" si="3"/>
        <v/>
      </c>
      <c r="N129" s="25" t="str">
        <f t="shared" si="4"/>
        <v/>
      </c>
      <c r="O129" s="24"/>
      <c r="P129" s="25">
        <f>IFERROR($K129*(1-IF(J129="Yes",$I$270,0))*(1-IF(($N$267-$N$270)&gt;'Discount Structure'!$A$4,$I$271,0)),0)</f>
        <v>0</v>
      </c>
      <c r="Q129" s="25" t="str">
        <f t="shared" si="5"/>
        <v/>
      </c>
    </row>
    <row r="130" spans="2:17" ht="15" hidden="1" customHeight="1" outlineLevel="3" thickBot="1">
      <c r="B130" s="108"/>
      <c r="C130" s="106"/>
      <c r="D130" s="106"/>
      <c r="E130" s="108"/>
      <c r="F130" s="108"/>
      <c r="G130" s="108"/>
      <c r="H130" s="108"/>
      <c r="I130" s="106"/>
      <c r="J130" s="106"/>
      <c r="K130" s="109"/>
      <c r="L130" s="106"/>
      <c r="M130" s="78" t="str">
        <f t="shared" si="3"/>
        <v/>
      </c>
      <c r="N130" s="25" t="str">
        <f t="shared" si="4"/>
        <v/>
      </c>
      <c r="O130" s="24"/>
      <c r="P130" s="25">
        <f>IFERROR($K130*(1-IF(J130="Yes",$I$270,0))*(1-IF(($N$267-$N$270)&gt;'Discount Structure'!$A$4,$I$271,0)),0)</f>
        <v>0</v>
      </c>
      <c r="Q130" s="25" t="str">
        <f t="shared" si="5"/>
        <v/>
      </c>
    </row>
    <row r="131" spans="2:17" ht="15" hidden="1" customHeight="1" outlineLevel="3" thickBot="1">
      <c r="B131" s="108"/>
      <c r="C131" s="106"/>
      <c r="D131" s="106"/>
      <c r="E131" s="108"/>
      <c r="F131" s="108"/>
      <c r="G131" s="108"/>
      <c r="H131" s="108"/>
      <c r="I131" s="106"/>
      <c r="J131" s="106"/>
      <c r="K131" s="109"/>
      <c r="L131" s="106"/>
      <c r="M131" s="78" t="str">
        <f t="shared" ref="M131:M194" si="6">IFERROR(IF(L131&lt;&gt;"",L131/$M$8,""),"")</f>
        <v/>
      </c>
      <c r="N131" s="25" t="str">
        <f t="shared" si="4"/>
        <v/>
      </c>
      <c r="O131" s="24"/>
      <c r="P131" s="25">
        <f>IFERROR($K131*(1-IF(J131="Yes",$I$270,0))*(1-IF(($N$267-$N$270)&gt;'Discount Structure'!$A$4,$I$271,0)),0)</f>
        <v>0</v>
      </c>
      <c r="Q131" s="25" t="str">
        <f t="shared" si="5"/>
        <v/>
      </c>
    </row>
    <row r="132" spans="2:17" ht="15" hidden="1" customHeight="1" outlineLevel="3" thickBot="1">
      <c r="B132" s="108"/>
      <c r="C132" s="106"/>
      <c r="D132" s="106"/>
      <c r="E132" s="108"/>
      <c r="F132" s="108"/>
      <c r="G132" s="108"/>
      <c r="H132" s="108"/>
      <c r="I132" s="106"/>
      <c r="J132" s="106"/>
      <c r="K132" s="109"/>
      <c r="L132" s="106"/>
      <c r="M132" s="78" t="str">
        <f t="shared" si="6"/>
        <v/>
      </c>
      <c r="N132" s="25" t="str">
        <f t="shared" ref="N132:N195" si="7">IF($B132&lt;&gt;"",K132*$L132,"")</f>
        <v/>
      </c>
      <c r="O132" s="24"/>
      <c r="P132" s="25">
        <f>IFERROR($K132*(1-IF(J132="Yes",$I$270,0))*(1-IF(($N$267-$N$270)&gt;'Discount Structure'!$A$4,$I$271,0)),0)</f>
        <v>0</v>
      </c>
      <c r="Q132" s="25" t="str">
        <f t="shared" ref="Q132:Q195" si="8">IF($B132&lt;&gt;"",P132*$L132,"")</f>
        <v/>
      </c>
    </row>
    <row r="133" spans="2:17" ht="15" hidden="1" customHeight="1" outlineLevel="3" thickBot="1">
      <c r="B133" s="108"/>
      <c r="C133" s="106"/>
      <c r="D133" s="106"/>
      <c r="E133" s="108"/>
      <c r="F133" s="108"/>
      <c r="G133" s="108"/>
      <c r="H133" s="108"/>
      <c r="I133" s="106"/>
      <c r="J133" s="106"/>
      <c r="K133" s="109"/>
      <c r="L133" s="106"/>
      <c r="M133" s="78" t="str">
        <f t="shared" si="6"/>
        <v/>
      </c>
      <c r="N133" s="25" t="str">
        <f t="shared" si="7"/>
        <v/>
      </c>
      <c r="O133" s="24"/>
      <c r="P133" s="25">
        <f>IFERROR($K133*(1-IF(J133="Yes",$I$270,0))*(1-IF(($N$267-$N$270)&gt;'Discount Structure'!$A$4,$I$271,0)),0)</f>
        <v>0</v>
      </c>
      <c r="Q133" s="25" t="str">
        <f t="shared" si="8"/>
        <v/>
      </c>
    </row>
    <row r="134" spans="2:17" ht="15" hidden="1" customHeight="1" outlineLevel="3" thickBot="1">
      <c r="B134" s="108"/>
      <c r="C134" s="106"/>
      <c r="D134" s="106"/>
      <c r="E134" s="108"/>
      <c r="F134" s="108"/>
      <c r="G134" s="108"/>
      <c r="H134" s="108"/>
      <c r="I134" s="106"/>
      <c r="J134" s="106"/>
      <c r="K134" s="109"/>
      <c r="L134" s="106"/>
      <c r="M134" s="78" t="str">
        <f t="shared" si="6"/>
        <v/>
      </c>
      <c r="N134" s="25" t="str">
        <f t="shared" si="7"/>
        <v/>
      </c>
      <c r="O134" s="24"/>
      <c r="P134" s="25">
        <f>IFERROR($K134*(1-IF(J134="Yes",$I$270,0))*(1-IF(($N$267-$N$270)&gt;'Discount Structure'!$A$4,$I$271,0)),0)</f>
        <v>0</v>
      </c>
      <c r="Q134" s="25" t="str">
        <f t="shared" si="8"/>
        <v/>
      </c>
    </row>
    <row r="135" spans="2:17" ht="15" hidden="1" customHeight="1" outlineLevel="3" thickBot="1">
      <c r="B135" s="108"/>
      <c r="C135" s="106"/>
      <c r="D135" s="106"/>
      <c r="E135" s="108"/>
      <c r="F135" s="108"/>
      <c r="G135" s="108"/>
      <c r="H135" s="108"/>
      <c r="I135" s="106"/>
      <c r="J135" s="106"/>
      <c r="K135" s="109"/>
      <c r="L135" s="106"/>
      <c r="M135" s="78" t="str">
        <f t="shared" si="6"/>
        <v/>
      </c>
      <c r="N135" s="25" t="str">
        <f t="shared" si="7"/>
        <v/>
      </c>
      <c r="O135" s="24"/>
      <c r="P135" s="25">
        <f>IFERROR($K135*(1-IF(J135="Yes",$I$270,0))*(1-IF(($N$267-$N$270)&gt;'Discount Structure'!$A$4,$I$271,0)),0)</f>
        <v>0</v>
      </c>
      <c r="Q135" s="25" t="str">
        <f t="shared" si="8"/>
        <v/>
      </c>
    </row>
    <row r="136" spans="2:17" ht="15" hidden="1" customHeight="1" outlineLevel="3" thickBot="1">
      <c r="B136" s="108"/>
      <c r="C136" s="106"/>
      <c r="D136" s="106"/>
      <c r="E136" s="108"/>
      <c r="F136" s="108"/>
      <c r="G136" s="108"/>
      <c r="H136" s="108"/>
      <c r="I136" s="106"/>
      <c r="J136" s="106"/>
      <c r="K136" s="109"/>
      <c r="L136" s="106"/>
      <c r="M136" s="78" t="str">
        <f t="shared" si="6"/>
        <v/>
      </c>
      <c r="N136" s="25" t="str">
        <f t="shared" si="7"/>
        <v/>
      </c>
      <c r="O136" s="24"/>
      <c r="P136" s="25">
        <f>IFERROR($K136*(1-IF(J136="Yes",$I$270,0))*(1-IF(($N$267-$N$270)&gt;'Discount Structure'!$A$4,$I$271,0)),0)</f>
        <v>0</v>
      </c>
      <c r="Q136" s="25" t="str">
        <f t="shared" si="8"/>
        <v/>
      </c>
    </row>
    <row r="137" spans="2:17" ht="15" hidden="1" customHeight="1" outlineLevel="3" thickBot="1">
      <c r="B137" s="108"/>
      <c r="C137" s="106"/>
      <c r="D137" s="106"/>
      <c r="E137" s="108"/>
      <c r="F137" s="108"/>
      <c r="G137" s="108"/>
      <c r="H137" s="108"/>
      <c r="I137" s="106"/>
      <c r="J137" s="106"/>
      <c r="K137" s="109"/>
      <c r="L137" s="106"/>
      <c r="M137" s="78" t="str">
        <f t="shared" si="6"/>
        <v/>
      </c>
      <c r="N137" s="25" t="str">
        <f t="shared" si="7"/>
        <v/>
      </c>
      <c r="O137" s="24"/>
      <c r="P137" s="25">
        <f>IFERROR($K137*(1-IF(J137="Yes",$I$270,0))*(1-IF(($N$267-$N$270)&gt;'Discount Structure'!$A$4,$I$271,0)),0)</f>
        <v>0</v>
      </c>
      <c r="Q137" s="25" t="str">
        <f t="shared" si="8"/>
        <v/>
      </c>
    </row>
    <row r="138" spans="2:17" ht="15" hidden="1" customHeight="1" outlineLevel="3" thickBot="1">
      <c r="B138" s="108"/>
      <c r="C138" s="106"/>
      <c r="D138" s="106"/>
      <c r="E138" s="108"/>
      <c r="F138" s="108"/>
      <c r="G138" s="108"/>
      <c r="H138" s="108"/>
      <c r="I138" s="106"/>
      <c r="J138" s="106"/>
      <c r="K138" s="109"/>
      <c r="L138" s="106"/>
      <c r="M138" s="78" t="str">
        <f t="shared" si="6"/>
        <v/>
      </c>
      <c r="N138" s="25" t="str">
        <f t="shared" si="7"/>
        <v/>
      </c>
      <c r="O138" s="24"/>
      <c r="P138" s="25">
        <f>IFERROR($K138*(1-IF(J138="Yes",$I$270,0))*(1-IF(($N$267-$N$270)&gt;'Discount Structure'!$A$4,$I$271,0)),0)</f>
        <v>0</v>
      </c>
      <c r="Q138" s="25" t="str">
        <f t="shared" si="8"/>
        <v/>
      </c>
    </row>
    <row r="139" spans="2:17" ht="15" hidden="1" customHeight="1" outlineLevel="3" thickBot="1">
      <c r="B139" s="108"/>
      <c r="C139" s="106"/>
      <c r="D139" s="106"/>
      <c r="E139" s="108"/>
      <c r="F139" s="108"/>
      <c r="G139" s="108"/>
      <c r="H139" s="108"/>
      <c r="I139" s="106"/>
      <c r="J139" s="106"/>
      <c r="K139" s="109"/>
      <c r="L139" s="106"/>
      <c r="M139" s="78" t="str">
        <f t="shared" si="6"/>
        <v/>
      </c>
      <c r="N139" s="25" t="str">
        <f t="shared" si="7"/>
        <v/>
      </c>
      <c r="O139" s="24"/>
      <c r="P139" s="25">
        <f>IFERROR($K139*(1-IF(J139="Yes",$I$270,0))*(1-IF(($N$267-$N$270)&gt;'Discount Structure'!$A$4,$I$271,0)),0)</f>
        <v>0</v>
      </c>
      <c r="Q139" s="25" t="str">
        <f t="shared" si="8"/>
        <v/>
      </c>
    </row>
    <row r="140" spans="2:17" ht="15" hidden="1" customHeight="1" outlineLevel="3" thickBot="1">
      <c r="B140" s="108"/>
      <c r="C140" s="106"/>
      <c r="D140" s="106"/>
      <c r="E140" s="108"/>
      <c r="F140" s="108"/>
      <c r="G140" s="108"/>
      <c r="H140" s="108"/>
      <c r="I140" s="106"/>
      <c r="J140" s="106"/>
      <c r="K140" s="109"/>
      <c r="L140" s="106"/>
      <c r="M140" s="78" t="str">
        <f t="shared" si="6"/>
        <v/>
      </c>
      <c r="N140" s="25" t="str">
        <f t="shared" si="7"/>
        <v/>
      </c>
      <c r="O140" s="24"/>
      <c r="P140" s="25">
        <f>IFERROR($K140*(1-IF(J140="Yes",$I$270,0))*(1-IF(($N$267-$N$270)&gt;'Discount Structure'!$A$4,$I$271,0)),0)</f>
        <v>0</v>
      </c>
      <c r="Q140" s="25" t="str">
        <f t="shared" si="8"/>
        <v/>
      </c>
    </row>
    <row r="141" spans="2:17" ht="15" hidden="1" customHeight="1" outlineLevel="3" thickBot="1">
      <c r="B141" s="108"/>
      <c r="C141" s="106"/>
      <c r="D141" s="106"/>
      <c r="E141" s="108"/>
      <c r="F141" s="108"/>
      <c r="G141" s="108"/>
      <c r="H141" s="108"/>
      <c r="I141" s="106"/>
      <c r="J141" s="106"/>
      <c r="K141" s="109"/>
      <c r="L141" s="106"/>
      <c r="M141" s="78" t="str">
        <f t="shared" si="6"/>
        <v/>
      </c>
      <c r="N141" s="25" t="str">
        <f t="shared" si="7"/>
        <v/>
      </c>
      <c r="O141" s="24"/>
      <c r="P141" s="25">
        <f>IFERROR($K141*(1-IF(J141="Yes",$I$270,0))*(1-IF(($N$267-$N$270)&gt;'Discount Structure'!$A$4,$I$271,0)),0)</f>
        <v>0</v>
      </c>
      <c r="Q141" s="25" t="str">
        <f t="shared" si="8"/>
        <v/>
      </c>
    </row>
    <row r="142" spans="2:17" ht="15" hidden="1" customHeight="1" outlineLevel="3" thickBot="1">
      <c r="B142" s="108"/>
      <c r="C142" s="106"/>
      <c r="D142" s="106"/>
      <c r="E142" s="108"/>
      <c r="F142" s="108"/>
      <c r="G142" s="108"/>
      <c r="H142" s="108"/>
      <c r="I142" s="106"/>
      <c r="J142" s="106"/>
      <c r="K142" s="109"/>
      <c r="L142" s="106"/>
      <c r="M142" s="78" t="str">
        <f t="shared" si="6"/>
        <v/>
      </c>
      <c r="N142" s="25" t="str">
        <f t="shared" si="7"/>
        <v/>
      </c>
      <c r="O142" s="24"/>
      <c r="P142" s="25">
        <f>IFERROR($K142*(1-IF(J142="Yes",$I$270,0))*(1-IF(($N$267-$N$270)&gt;'Discount Structure'!$A$4,$I$271,0)),0)</f>
        <v>0</v>
      </c>
      <c r="Q142" s="25" t="str">
        <f t="shared" si="8"/>
        <v/>
      </c>
    </row>
    <row r="143" spans="2:17" ht="15" hidden="1" customHeight="1" outlineLevel="3" thickBot="1">
      <c r="B143" s="108"/>
      <c r="C143" s="106"/>
      <c r="D143" s="106"/>
      <c r="E143" s="108"/>
      <c r="F143" s="108"/>
      <c r="G143" s="108"/>
      <c r="H143" s="108"/>
      <c r="I143" s="106"/>
      <c r="J143" s="106"/>
      <c r="K143" s="109"/>
      <c r="L143" s="106"/>
      <c r="M143" s="78" t="str">
        <f t="shared" si="6"/>
        <v/>
      </c>
      <c r="N143" s="25" t="str">
        <f t="shared" si="7"/>
        <v/>
      </c>
      <c r="O143" s="24"/>
      <c r="P143" s="25">
        <f>IFERROR($K143*(1-IF(J143="Yes",$I$270,0))*(1-IF(($N$267-$N$270)&gt;'Discount Structure'!$A$4,$I$271,0)),0)</f>
        <v>0</v>
      </c>
      <c r="Q143" s="25" t="str">
        <f t="shared" si="8"/>
        <v/>
      </c>
    </row>
    <row r="144" spans="2:17" ht="15" hidden="1" customHeight="1" outlineLevel="3" thickBot="1">
      <c r="B144" s="108"/>
      <c r="C144" s="106"/>
      <c r="D144" s="106"/>
      <c r="E144" s="108"/>
      <c r="F144" s="108"/>
      <c r="G144" s="108"/>
      <c r="H144" s="108"/>
      <c r="I144" s="106"/>
      <c r="J144" s="106"/>
      <c r="K144" s="109"/>
      <c r="L144" s="106"/>
      <c r="M144" s="78" t="str">
        <f t="shared" si="6"/>
        <v/>
      </c>
      <c r="N144" s="25" t="str">
        <f t="shared" si="7"/>
        <v/>
      </c>
      <c r="O144" s="24"/>
      <c r="P144" s="25">
        <f>IFERROR($K144*(1-IF(J144="Yes",$I$270,0))*(1-IF(($N$267-$N$270)&gt;'Discount Structure'!$A$4,$I$271,0)),0)</f>
        <v>0</v>
      </c>
      <c r="Q144" s="25" t="str">
        <f t="shared" si="8"/>
        <v/>
      </c>
    </row>
    <row r="145" spans="2:17" ht="15" hidden="1" customHeight="1" outlineLevel="3" thickBot="1">
      <c r="B145" s="108"/>
      <c r="C145" s="106"/>
      <c r="D145" s="106"/>
      <c r="E145" s="108"/>
      <c r="F145" s="108"/>
      <c r="G145" s="108"/>
      <c r="H145" s="108"/>
      <c r="I145" s="106"/>
      <c r="J145" s="106"/>
      <c r="K145" s="109"/>
      <c r="L145" s="106"/>
      <c r="M145" s="78" t="str">
        <f t="shared" si="6"/>
        <v/>
      </c>
      <c r="N145" s="25" t="str">
        <f t="shared" si="7"/>
        <v/>
      </c>
      <c r="O145" s="24"/>
      <c r="P145" s="25">
        <f>IFERROR($K145*(1-IF(J145="Yes",$I$270,0))*(1-IF(($N$267-$N$270)&gt;'Discount Structure'!$A$4,$I$271,0)),0)</f>
        <v>0</v>
      </c>
      <c r="Q145" s="25" t="str">
        <f t="shared" si="8"/>
        <v/>
      </c>
    </row>
    <row r="146" spans="2:17" ht="15" hidden="1" customHeight="1" outlineLevel="3" thickBot="1">
      <c r="B146" s="108"/>
      <c r="C146" s="106"/>
      <c r="D146" s="106"/>
      <c r="E146" s="108"/>
      <c r="F146" s="108"/>
      <c r="G146" s="108"/>
      <c r="H146" s="108"/>
      <c r="I146" s="106"/>
      <c r="J146" s="106"/>
      <c r="K146" s="109"/>
      <c r="L146" s="106"/>
      <c r="M146" s="78" t="str">
        <f t="shared" si="6"/>
        <v/>
      </c>
      <c r="N146" s="25" t="str">
        <f t="shared" si="7"/>
        <v/>
      </c>
      <c r="O146" s="24"/>
      <c r="P146" s="25">
        <f>IFERROR($K146*(1-IF(J146="Yes",$I$270,0))*(1-IF(($N$267-$N$270)&gt;'Discount Structure'!$A$4,$I$271,0)),0)</f>
        <v>0</v>
      </c>
      <c r="Q146" s="25" t="str">
        <f t="shared" si="8"/>
        <v/>
      </c>
    </row>
    <row r="147" spans="2:17" ht="15" hidden="1" customHeight="1" outlineLevel="3" thickBot="1">
      <c r="B147" s="108"/>
      <c r="C147" s="106"/>
      <c r="D147" s="106"/>
      <c r="E147" s="108"/>
      <c r="F147" s="108"/>
      <c r="G147" s="108"/>
      <c r="H147" s="108"/>
      <c r="I147" s="106"/>
      <c r="J147" s="106"/>
      <c r="K147" s="109"/>
      <c r="L147" s="106"/>
      <c r="M147" s="78" t="str">
        <f t="shared" si="6"/>
        <v/>
      </c>
      <c r="N147" s="25" t="str">
        <f t="shared" si="7"/>
        <v/>
      </c>
      <c r="O147" s="24"/>
      <c r="P147" s="25">
        <f>IFERROR($K147*(1-IF(J147="Yes",$I$270,0))*(1-IF(($N$267-$N$270)&gt;'Discount Structure'!$A$4,$I$271,0)),0)</f>
        <v>0</v>
      </c>
      <c r="Q147" s="25" t="str">
        <f t="shared" si="8"/>
        <v/>
      </c>
    </row>
    <row r="148" spans="2:17" ht="15" hidden="1" customHeight="1" outlineLevel="3" thickBot="1">
      <c r="B148" s="108"/>
      <c r="C148" s="106"/>
      <c r="D148" s="106"/>
      <c r="E148" s="108"/>
      <c r="F148" s="108"/>
      <c r="G148" s="108"/>
      <c r="H148" s="108"/>
      <c r="I148" s="106"/>
      <c r="J148" s="106"/>
      <c r="K148" s="109"/>
      <c r="L148" s="106"/>
      <c r="M148" s="78" t="str">
        <f t="shared" si="6"/>
        <v/>
      </c>
      <c r="N148" s="25" t="str">
        <f t="shared" si="7"/>
        <v/>
      </c>
      <c r="O148" s="24"/>
      <c r="P148" s="25">
        <f>IFERROR($K148*(1-IF(J148="Yes",$I$270,0))*(1-IF(($N$267-$N$270)&gt;'Discount Structure'!$A$4,$I$271,0)),0)</f>
        <v>0</v>
      </c>
      <c r="Q148" s="25" t="str">
        <f t="shared" si="8"/>
        <v/>
      </c>
    </row>
    <row r="149" spans="2:17" ht="15" hidden="1" customHeight="1" outlineLevel="3" thickBot="1">
      <c r="B149" s="108"/>
      <c r="C149" s="106"/>
      <c r="D149" s="106"/>
      <c r="E149" s="108"/>
      <c r="F149" s="108"/>
      <c r="G149" s="108"/>
      <c r="H149" s="108"/>
      <c r="I149" s="106"/>
      <c r="J149" s="106"/>
      <c r="K149" s="109"/>
      <c r="L149" s="106"/>
      <c r="M149" s="78" t="str">
        <f t="shared" si="6"/>
        <v/>
      </c>
      <c r="N149" s="25" t="str">
        <f t="shared" si="7"/>
        <v/>
      </c>
      <c r="O149" s="24"/>
      <c r="P149" s="25">
        <f>IFERROR($K149*(1-IF(J149="Yes",$I$270,0))*(1-IF(($N$267-$N$270)&gt;'Discount Structure'!$A$4,$I$271,0)),0)</f>
        <v>0</v>
      </c>
      <c r="Q149" s="25" t="str">
        <f t="shared" si="8"/>
        <v/>
      </c>
    </row>
    <row r="150" spans="2:17" ht="15" hidden="1" customHeight="1" outlineLevel="3" thickBot="1">
      <c r="B150" s="108"/>
      <c r="C150" s="106"/>
      <c r="D150" s="106"/>
      <c r="E150" s="108"/>
      <c r="F150" s="108"/>
      <c r="G150" s="108"/>
      <c r="H150" s="108"/>
      <c r="I150" s="106"/>
      <c r="J150" s="106"/>
      <c r="K150" s="109"/>
      <c r="L150" s="106"/>
      <c r="M150" s="78" t="str">
        <f t="shared" si="6"/>
        <v/>
      </c>
      <c r="N150" s="25" t="str">
        <f t="shared" si="7"/>
        <v/>
      </c>
      <c r="O150" s="24"/>
      <c r="P150" s="25">
        <f>IFERROR($K150*(1-IF(J150="Yes",$I$270,0))*(1-IF(($N$267-$N$270)&gt;'Discount Structure'!$A$4,$I$271,0)),0)</f>
        <v>0</v>
      </c>
      <c r="Q150" s="25" t="str">
        <f t="shared" si="8"/>
        <v/>
      </c>
    </row>
    <row r="151" spans="2:17" ht="15" hidden="1" customHeight="1" outlineLevel="3" thickBot="1">
      <c r="B151" s="108"/>
      <c r="C151" s="106"/>
      <c r="D151" s="106"/>
      <c r="E151" s="108"/>
      <c r="F151" s="108"/>
      <c r="G151" s="108"/>
      <c r="H151" s="108"/>
      <c r="I151" s="106"/>
      <c r="J151" s="106"/>
      <c r="K151" s="109"/>
      <c r="L151" s="106"/>
      <c r="M151" s="78" t="str">
        <f t="shared" si="6"/>
        <v/>
      </c>
      <c r="N151" s="25" t="str">
        <f t="shared" si="7"/>
        <v/>
      </c>
      <c r="O151" s="24"/>
      <c r="P151" s="25">
        <f>IFERROR($K151*(1-IF(J151="Yes",$I$270,0))*(1-IF(($N$267-$N$270)&gt;'Discount Structure'!$A$4,$I$271,0)),0)</f>
        <v>0</v>
      </c>
      <c r="Q151" s="25" t="str">
        <f t="shared" si="8"/>
        <v/>
      </c>
    </row>
    <row r="152" spans="2:17" ht="15" hidden="1" customHeight="1" outlineLevel="3" thickBot="1">
      <c r="B152" s="108"/>
      <c r="C152" s="106"/>
      <c r="D152" s="106"/>
      <c r="E152" s="108"/>
      <c r="F152" s="108"/>
      <c r="G152" s="108"/>
      <c r="H152" s="108"/>
      <c r="I152" s="106"/>
      <c r="J152" s="106"/>
      <c r="K152" s="109"/>
      <c r="L152" s="106"/>
      <c r="M152" s="78" t="str">
        <f t="shared" si="6"/>
        <v/>
      </c>
      <c r="N152" s="25" t="str">
        <f t="shared" si="7"/>
        <v/>
      </c>
      <c r="O152" s="24"/>
      <c r="P152" s="25">
        <f>IFERROR($K152*(1-IF(J152="Yes",$I$270,0))*(1-IF(($N$267-$N$270)&gt;'Discount Structure'!$A$4,$I$271,0)),0)</f>
        <v>0</v>
      </c>
      <c r="Q152" s="25" t="str">
        <f t="shared" si="8"/>
        <v/>
      </c>
    </row>
    <row r="153" spans="2:17" ht="15" hidden="1" customHeight="1" outlineLevel="3" thickBot="1">
      <c r="B153" s="108"/>
      <c r="C153" s="106"/>
      <c r="D153" s="106"/>
      <c r="E153" s="108"/>
      <c r="F153" s="108"/>
      <c r="G153" s="108"/>
      <c r="H153" s="108"/>
      <c r="I153" s="106"/>
      <c r="J153" s="106"/>
      <c r="K153" s="109"/>
      <c r="L153" s="106"/>
      <c r="M153" s="78" t="str">
        <f t="shared" si="6"/>
        <v/>
      </c>
      <c r="N153" s="25" t="str">
        <f t="shared" si="7"/>
        <v/>
      </c>
      <c r="O153" s="24"/>
      <c r="P153" s="25">
        <f>IFERROR($K153*(1-IF(J153="Yes",$I$270,0))*(1-IF(($N$267-$N$270)&gt;'Discount Structure'!$A$4,$I$271,0)),0)</f>
        <v>0</v>
      </c>
      <c r="Q153" s="25" t="str">
        <f t="shared" si="8"/>
        <v/>
      </c>
    </row>
    <row r="154" spans="2:17" ht="15" hidden="1" customHeight="1" outlineLevel="3" thickBot="1">
      <c r="B154" s="108"/>
      <c r="C154" s="106"/>
      <c r="D154" s="106"/>
      <c r="E154" s="108"/>
      <c r="F154" s="108"/>
      <c r="G154" s="108"/>
      <c r="H154" s="108"/>
      <c r="I154" s="106"/>
      <c r="J154" s="106"/>
      <c r="K154" s="109"/>
      <c r="L154" s="106"/>
      <c r="M154" s="78" t="str">
        <f t="shared" si="6"/>
        <v/>
      </c>
      <c r="N154" s="25" t="str">
        <f t="shared" si="7"/>
        <v/>
      </c>
      <c r="O154" s="24"/>
      <c r="P154" s="25">
        <f>IFERROR($K154*(1-IF(J154="Yes",$I$270,0))*(1-IF(($N$267-$N$270)&gt;'Discount Structure'!$A$4,$I$271,0)),0)</f>
        <v>0</v>
      </c>
      <c r="Q154" s="25" t="str">
        <f t="shared" si="8"/>
        <v/>
      </c>
    </row>
    <row r="155" spans="2:17" ht="15" hidden="1" customHeight="1" outlineLevel="3" thickBot="1">
      <c r="B155" s="108"/>
      <c r="C155" s="106"/>
      <c r="D155" s="106"/>
      <c r="E155" s="108"/>
      <c r="F155" s="108"/>
      <c r="G155" s="108"/>
      <c r="H155" s="108"/>
      <c r="I155" s="106"/>
      <c r="J155" s="106"/>
      <c r="K155" s="109"/>
      <c r="L155" s="106"/>
      <c r="M155" s="78" t="str">
        <f t="shared" si="6"/>
        <v/>
      </c>
      <c r="N155" s="25" t="str">
        <f t="shared" si="7"/>
        <v/>
      </c>
      <c r="O155" s="24"/>
      <c r="P155" s="25">
        <f>IFERROR($K155*(1-IF(J155="Yes",$I$270,0))*(1-IF(($N$267-$N$270)&gt;'Discount Structure'!$A$4,$I$271,0)),0)</f>
        <v>0</v>
      </c>
      <c r="Q155" s="25" t="str">
        <f t="shared" si="8"/>
        <v/>
      </c>
    </row>
    <row r="156" spans="2:17" ht="15" hidden="1" customHeight="1" outlineLevel="3" thickBot="1">
      <c r="B156" s="108"/>
      <c r="C156" s="106"/>
      <c r="D156" s="106"/>
      <c r="E156" s="108"/>
      <c r="F156" s="108"/>
      <c r="G156" s="108"/>
      <c r="H156" s="108"/>
      <c r="I156" s="106"/>
      <c r="J156" s="106"/>
      <c r="K156" s="109"/>
      <c r="L156" s="106"/>
      <c r="M156" s="78" t="str">
        <f t="shared" si="6"/>
        <v/>
      </c>
      <c r="N156" s="25" t="str">
        <f t="shared" si="7"/>
        <v/>
      </c>
      <c r="O156" s="24"/>
      <c r="P156" s="25">
        <f>IFERROR($K156*(1-IF(J156="Yes",$I$270,0))*(1-IF(($N$267-$N$270)&gt;'Discount Structure'!$A$4,$I$271,0)),0)</f>
        <v>0</v>
      </c>
      <c r="Q156" s="25" t="str">
        <f t="shared" si="8"/>
        <v/>
      </c>
    </row>
    <row r="157" spans="2:17" ht="15" hidden="1" customHeight="1" outlineLevel="3" thickBot="1">
      <c r="B157" s="108"/>
      <c r="C157" s="106"/>
      <c r="D157" s="106"/>
      <c r="E157" s="108"/>
      <c r="F157" s="108"/>
      <c r="G157" s="108"/>
      <c r="H157" s="108"/>
      <c r="I157" s="106"/>
      <c r="J157" s="106"/>
      <c r="K157" s="109"/>
      <c r="L157" s="106"/>
      <c r="M157" s="78" t="str">
        <f t="shared" si="6"/>
        <v/>
      </c>
      <c r="N157" s="25" t="str">
        <f t="shared" si="7"/>
        <v/>
      </c>
      <c r="O157" s="24"/>
      <c r="P157" s="25">
        <f>IFERROR($K157*(1-IF(J157="Yes",$I$270,0))*(1-IF(($N$267-$N$270)&gt;'Discount Structure'!$A$4,$I$271,0)),0)</f>
        <v>0</v>
      </c>
      <c r="Q157" s="25" t="str">
        <f t="shared" si="8"/>
        <v/>
      </c>
    </row>
    <row r="158" spans="2:17" ht="15" hidden="1" customHeight="1" outlineLevel="3" thickBot="1">
      <c r="B158" s="108"/>
      <c r="C158" s="106"/>
      <c r="D158" s="106"/>
      <c r="E158" s="108"/>
      <c r="F158" s="108"/>
      <c r="G158" s="108"/>
      <c r="H158" s="108"/>
      <c r="I158" s="106"/>
      <c r="J158" s="106"/>
      <c r="K158" s="109"/>
      <c r="L158" s="106"/>
      <c r="M158" s="78" t="str">
        <f t="shared" si="6"/>
        <v/>
      </c>
      <c r="N158" s="25" t="str">
        <f t="shared" si="7"/>
        <v/>
      </c>
      <c r="O158" s="24"/>
      <c r="P158" s="25">
        <f>IFERROR($K158*(1-IF(J158="Yes",$I$270,0))*(1-IF(($N$267-$N$270)&gt;'Discount Structure'!$A$4,$I$271,0)),0)</f>
        <v>0</v>
      </c>
      <c r="Q158" s="25" t="str">
        <f t="shared" si="8"/>
        <v/>
      </c>
    </row>
    <row r="159" spans="2:17" ht="15" hidden="1" customHeight="1" outlineLevel="3" thickBot="1">
      <c r="B159" s="108"/>
      <c r="C159" s="106"/>
      <c r="D159" s="106"/>
      <c r="E159" s="108"/>
      <c r="F159" s="108"/>
      <c r="G159" s="108"/>
      <c r="H159" s="108"/>
      <c r="I159" s="106"/>
      <c r="J159" s="106"/>
      <c r="K159" s="109"/>
      <c r="L159" s="106"/>
      <c r="M159" s="78" t="str">
        <f t="shared" si="6"/>
        <v/>
      </c>
      <c r="N159" s="25" t="str">
        <f t="shared" si="7"/>
        <v/>
      </c>
      <c r="O159" s="24"/>
      <c r="P159" s="25">
        <f>IFERROR($K159*(1-IF(J159="Yes",$I$270,0))*(1-IF(($N$267-$N$270)&gt;'Discount Structure'!$A$4,$I$271,0)),0)</f>
        <v>0</v>
      </c>
      <c r="Q159" s="25" t="str">
        <f t="shared" si="8"/>
        <v/>
      </c>
    </row>
    <row r="160" spans="2:17" ht="15" hidden="1" customHeight="1" outlineLevel="3" thickBot="1">
      <c r="B160" s="108"/>
      <c r="C160" s="106"/>
      <c r="D160" s="106"/>
      <c r="E160" s="108"/>
      <c r="F160" s="108"/>
      <c r="G160" s="108"/>
      <c r="H160" s="108"/>
      <c r="I160" s="106"/>
      <c r="J160" s="106"/>
      <c r="K160" s="109"/>
      <c r="L160" s="106"/>
      <c r="M160" s="78" t="str">
        <f t="shared" si="6"/>
        <v/>
      </c>
      <c r="N160" s="25" t="str">
        <f t="shared" si="7"/>
        <v/>
      </c>
      <c r="O160" s="24"/>
      <c r="P160" s="25">
        <f>IFERROR($K160*(1-IF(J160="Yes",$I$270,0))*(1-IF(($N$267-$N$270)&gt;'Discount Structure'!$A$4,$I$271,0)),0)</f>
        <v>0</v>
      </c>
      <c r="Q160" s="25" t="str">
        <f t="shared" si="8"/>
        <v/>
      </c>
    </row>
    <row r="161" spans="2:17" ht="15" hidden="1" customHeight="1" outlineLevel="3" thickBot="1">
      <c r="B161" s="108"/>
      <c r="C161" s="106"/>
      <c r="D161" s="106"/>
      <c r="E161" s="108"/>
      <c r="F161" s="108"/>
      <c r="G161" s="108"/>
      <c r="H161" s="108"/>
      <c r="I161" s="106"/>
      <c r="J161" s="106"/>
      <c r="K161" s="109"/>
      <c r="L161" s="106"/>
      <c r="M161" s="78" t="str">
        <f t="shared" si="6"/>
        <v/>
      </c>
      <c r="N161" s="25" t="str">
        <f t="shared" si="7"/>
        <v/>
      </c>
      <c r="O161" s="24"/>
      <c r="P161" s="25">
        <f>IFERROR($K161*(1-IF(J161="Yes",$I$270,0))*(1-IF(($N$267-$N$270)&gt;'Discount Structure'!$A$4,$I$271,0)),0)</f>
        <v>0</v>
      </c>
      <c r="Q161" s="25" t="str">
        <f t="shared" si="8"/>
        <v/>
      </c>
    </row>
    <row r="162" spans="2:17" ht="15" hidden="1" customHeight="1" outlineLevel="3" thickBot="1">
      <c r="B162" s="108"/>
      <c r="C162" s="106"/>
      <c r="D162" s="106"/>
      <c r="E162" s="108"/>
      <c r="F162" s="108"/>
      <c r="G162" s="108"/>
      <c r="H162" s="108"/>
      <c r="I162" s="106"/>
      <c r="J162" s="106"/>
      <c r="K162" s="109"/>
      <c r="L162" s="106"/>
      <c r="M162" s="78" t="str">
        <f t="shared" si="6"/>
        <v/>
      </c>
      <c r="N162" s="25" t="str">
        <f t="shared" si="7"/>
        <v/>
      </c>
      <c r="O162" s="24"/>
      <c r="P162" s="25">
        <f>IFERROR($K162*(1-IF(J162="Yes",$I$270,0))*(1-IF(($N$267-$N$270)&gt;'Discount Structure'!$A$4,$I$271,0)),0)</f>
        <v>0</v>
      </c>
      <c r="Q162" s="25" t="str">
        <f t="shared" si="8"/>
        <v/>
      </c>
    </row>
    <row r="163" spans="2:17" ht="15" hidden="1" customHeight="1" outlineLevel="3" thickBot="1">
      <c r="B163" s="108"/>
      <c r="C163" s="106"/>
      <c r="D163" s="106"/>
      <c r="E163" s="108"/>
      <c r="F163" s="108"/>
      <c r="G163" s="108"/>
      <c r="H163" s="108"/>
      <c r="I163" s="106"/>
      <c r="J163" s="106"/>
      <c r="K163" s="109"/>
      <c r="L163" s="106"/>
      <c r="M163" s="78" t="str">
        <f t="shared" si="6"/>
        <v/>
      </c>
      <c r="N163" s="25" t="str">
        <f t="shared" si="7"/>
        <v/>
      </c>
      <c r="O163" s="24"/>
      <c r="P163" s="25">
        <f>IFERROR($K163*(1-IF(J163="Yes",$I$270,0))*(1-IF(($N$267-$N$270)&gt;'Discount Structure'!$A$4,$I$271,0)),0)</f>
        <v>0</v>
      </c>
      <c r="Q163" s="25" t="str">
        <f t="shared" si="8"/>
        <v/>
      </c>
    </row>
    <row r="164" spans="2:17" ht="15" hidden="1" customHeight="1" outlineLevel="3" thickBot="1">
      <c r="B164" s="108"/>
      <c r="C164" s="106"/>
      <c r="D164" s="106"/>
      <c r="E164" s="108"/>
      <c r="F164" s="108"/>
      <c r="G164" s="108"/>
      <c r="H164" s="108"/>
      <c r="I164" s="106"/>
      <c r="J164" s="106"/>
      <c r="K164" s="109"/>
      <c r="L164" s="106"/>
      <c r="M164" s="78" t="str">
        <f t="shared" si="6"/>
        <v/>
      </c>
      <c r="N164" s="25" t="str">
        <f t="shared" si="7"/>
        <v/>
      </c>
      <c r="O164" s="24"/>
      <c r="P164" s="25">
        <f>IFERROR($K164*(1-IF(J164="Yes",$I$270,0))*(1-IF(($N$267-$N$270)&gt;'Discount Structure'!$A$4,$I$271,0)),0)</f>
        <v>0</v>
      </c>
      <c r="Q164" s="25" t="str">
        <f t="shared" si="8"/>
        <v/>
      </c>
    </row>
    <row r="165" spans="2:17" ht="15" hidden="1" customHeight="1" outlineLevel="3" thickBot="1">
      <c r="B165" s="108"/>
      <c r="C165" s="106"/>
      <c r="D165" s="106"/>
      <c r="E165" s="108"/>
      <c r="F165" s="108"/>
      <c r="G165" s="108"/>
      <c r="H165" s="108"/>
      <c r="I165" s="106"/>
      <c r="J165" s="106"/>
      <c r="K165" s="109"/>
      <c r="L165" s="106"/>
      <c r="M165" s="78" t="str">
        <f t="shared" si="6"/>
        <v/>
      </c>
      <c r="N165" s="25" t="str">
        <f t="shared" si="7"/>
        <v/>
      </c>
      <c r="O165" s="24"/>
      <c r="P165" s="25">
        <f>IFERROR($K165*(1-IF(J165="Yes",$I$270,0))*(1-IF(($N$267-$N$270)&gt;'Discount Structure'!$A$4,$I$271,0)),0)</f>
        <v>0</v>
      </c>
      <c r="Q165" s="25" t="str">
        <f t="shared" si="8"/>
        <v/>
      </c>
    </row>
    <row r="166" spans="2:17" ht="15" hidden="1" customHeight="1" outlineLevel="3" thickBot="1">
      <c r="B166" s="108"/>
      <c r="C166" s="106"/>
      <c r="D166" s="106"/>
      <c r="E166" s="108"/>
      <c r="F166" s="108"/>
      <c r="G166" s="108"/>
      <c r="H166" s="108"/>
      <c r="I166" s="106"/>
      <c r="J166" s="106"/>
      <c r="K166" s="109"/>
      <c r="L166" s="106"/>
      <c r="M166" s="78" t="str">
        <f t="shared" si="6"/>
        <v/>
      </c>
      <c r="N166" s="25" t="str">
        <f t="shared" si="7"/>
        <v/>
      </c>
      <c r="O166" s="24"/>
      <c r="P166" s="25">
        <f>IFERROR($K166*(1-IF(J166="Yes",$I$270,0))*(1-IF(($N$267-$N$270)&gt;'Discount Structure'!$A$4,$I$271,0)),0)</f>
        <v>0</v>
      </c>
      <c r="Q166" s="25" t="str">
        <f t="shared" si="8"/>
        <v/>
      </c>
    </row>
    <row r="167" spans="2:17" ht="15" hidden="1" customHeight="1" outlineLevel="3" thickBot="1">
      <c r="B167" s="108"/>
      <c r="C167" s="106"/>
      <c r="D167" s="106"/>
      <c r="E167" s="108"/>
      <c r="F167" s="108"/>
      <c r="G167" s="108"/>
      <c r="H167" s="108"/>
      <c r="I167" s="106"/>
      <c r="J167" s="106"/>
      <c r="K167" s="109"/>
      <c r="L167" s="106"/>
      <c r="M167" s="78" t="str">
        <f t="shared" si="6"/>
        <v/>
      </c>
      <c r="N167" s="25" t="str">
        <f t="shared" si="7"/>
        <v/>
      </c>
      <c r="O167" s="24"/>
      <c r="P167" s="25">
        <f>IFERROR($K167*(1-IF(J167="Yes",$I$270,0))*(1-IF(($N$267-$N$270)&gt;'Discount Structure'!$A$4,$I$271,0)),0)</f>
        <v>0</v>
      </c>
      <c r="Q167" s="25" t="str">
        <f t="shared" si="8"/>
        <v/>
      </c>
    </row>
    <row r="168" spans="2:17" ht="15" hidden="1" customHeight="1" outlineLevel="4" thickBot="1">
      <c r="B168" s="108"/>
      <c r="C168" s="106"/>
      <c r="D168" s="106"/>
      <c r="E168" s="108"/>
      <c r="F168" s="108"/>
      <c r="G168" s="108"/>
      <c r="H168" s="108"/>
      <c r="I168" s="106"/>
      <c r="J168" s="106"/>
      <c r="K168" s="109"/>
      <c r="L168" s="106"/>
      <c r="M168" s="78" t="str">
        <f t="shared" si="6"/>
        <v/>
      </c>
      <c r="N168" s="25" t="str">
        <f t="shared" si="7"/>
        <v/>
      </c>
      <c r="O168" s="24"/>
      <c r="P168" s="25">
        <f>IFERROR($K168*(1-IF(J168="Yes",$I$270,0))*(1-IF(($N$267-$N$270)&gt;'Discount Structure'!$A$4,$I$271,0)),0)</f>
        <v>0</v>
      </c>
      <c r="Q168" s="25" t="str">
        <f t="shared" si="8"/>
        <v/>
      </c>
    </row>
    <row r="169" spans="2:17" ht="15" hidden="1" customHeight="1" outlineLevel="4" thickBot="1">
      <c r="B169" s="108"/>
      <c r="C169" s="106"/>
      <c r="D169" s="106"/>
      <c r="E169" s="108"/>
      <c r="F169" s="108"/>
      <c r="G169" s="108"/>
      <c r="H169" s="108"/>
      <c r="I169" s="106"/>
      <c r="J169" s="106"/>
      <c r="K169" s="109"/>
      <c r="L169" s="106"/>
      <c r="M169" s="78" t="str">
        <f t="shared" si="6"/>
        <v/>
      </c>
      <c r="N169" s="25" t="str">
        <f t="shared" si="7"/>
        <v/>
      </c>
      <c r="O169" s="24"/>
      <c r="P169" s="25">
        <f>IFERROR($K169*(1-IF(J169="Yes",$I$270,0))*(1-IF(($N$267-$N$270)&gt;'Discount Structure'!$A$4,$I$271,0)),0)</f>
        <v>0</v>
      </c>
      <c r="Q169" s="25" t="str">
        <f t="shared" si="8"/>
        <v/>
      </c>
    </row>
    <row r="170" spans="2:17" ht="15" hidden="1" customHeight="1" outlineLevel="4" thickBot="1">
      <c r="B170" s="108"/>
      <c r="C170" s="106"/>
      <c r="D170" s="106"/>
      <c r="E170" s="108"/>
      <c r="F170" s="108"/>
      <c r="G170" s="108"/>
      <c r="H170" s="108"/>
      <c r="I170" s="106"/>
      <c r="J170" s="106"/>
      <c r="K170" s="109"/>
      <c r="L170" s="106"/>
      <c r="M170" s="78" t="str">
        <f t="shared" si="6"/>
        <v/>
      </c>
      <c r="N170" s="25" t="str">
        <f t="shared" si="7"/>
        <v/>
      </c>
      <c r="O170" s="24"/>
      <c r="P170" s="25">
        <f>IFERROR($K170*(1-IF(J170="Yes",$I$270,0))*(1-IF(($N$267-$N$270)&gt;'Discount Structure'!$A$4,$I$271,0)),0)</f>
        <v>0</v>
      </c>
      <c r="Q170" s="25" t="str">
        <f t="shared" si="8"/>
        <v/>
      </c>
    </row>
    <row r="171" spans="2:17" ht="15" hidden="1" customHeight="1" outlineLevel="4" thickBot="1">
      <c r="B171" s="108"/>
      <c r="C171" s="106"/>
      <c r="D171" s="106"/>
      <c r="E171" s="108"/>
      <c r="F171" s="108"/>
      <c r="G171" s="108"/>
      <c r="H171" s="108"/>
      <c r="I171" s="106"/>
      <c r="J171" s="106"/>
      <c r="K171" s="109"/>
      <c r="L171" s="106"/>
      <c r="M171" s="78" t="str">
        <f t="shared" si="6"/>
        <v/>
      </c>
      <c r="N171" s="25" t="str">
        <f t="shared" si="7"/>
        <v/>
      </c>
      <c r="O171" s="24"/>
      <c r="P171" s="25">
        <f>IFERROR($K171*(1-IF(J171="Yes",$I$270,0))*(1-IF(($N$267-$N$270)&gt;'Discount Structure'!$A$4,$I$271,0)),0)</f>
        <v>0</v>
      </c>
      <c r="Q171" s="25" t="str">
        <f t="shared" si="8"/>
        <v/>
      </c>
    </row>
    <row r="172" spans="2:17" ht="15" hidden="1" customHeight="1" outlineLevel="4" thickBot="1">
      <c r="B172" s="108"/>
      <c r="C172" s="106"/>
      <c r="D172" s="106"/>
      <c r="E172" s="108"/>
      <c r="F172" s="108"/>
      <c r="G172" s="108"/>
      <c r="H172" s="108"/>
      <c r="I172" s="106"/>
      <c r="J172" s="106"/>
      <c r="K172" s="109"/>
      <c r="L172" s="106"/>
      <c r="M172" s="78" t="str">
        <f t="shared" si="6"/>
        <v/>
      </c>
      <c r="N172" s="25" t="str">
        <f t="shared" si="7"/>
        <v/>
      </c>
      <c r="O172" s="24"/>
      <c r="P172" s="25">
        <f>IFERROR($K172*(1-IF(J172="Yes",$I$270,0))*(1-IF(($N$267-$N$270)&gt;'Discount Structure'!$A$4,$I$271,0)),0)</f>
        <v>0</v>
      </c>
      <c r="Q172" s="25" t="str">
        <f t="shared" si="8"/>
        <v/>
      </c>
    </row>
    <row r="173" spans="2:17" ht="15" hidden="1" customHeight="1" outlineLevel="4" thickBot="1">
      <c r="B173" s="108"/>
      <c r="C173" s="106"/>
      <c r="D173" s="106"/>
      <c r="E173" s="108"/>
      <c r="F173" s="108"/>
      <c r="G173" s="108"/>
      <c r="H173" s="108"/>
      <c r="I173" s="106"/>
      <c r="J173" s="106"/>
      <c r="K173" s="109"/>
      <c r="L173" s="106"/>
      <c r="M173" s="78" t="str">
        <f t="shared" si="6"/>
        <v/>
      </c>
      <c r="N173" s="25" t="str">
        <f t="shared" si="7"/>
        <v/>
      </c>
      <c r="O173" s="24"/>
      <c r="P173" s="25">
        <f>IFERROR($K173*(1-IF(J173="Yes",$I$270,0))*(1-IF(($N$267-$N$270)&gt;'Discount Structure'!$A$4,$I$271,0)),0)</f>
        <v>0</v>
      </c>
      <c r="Q173" s="25" t="str">
        <f t="shared" si="8"/>
        <v/>
      </c>
    </row>
    <row r="174" spans="2:17" ht="15" hidden="1" customHeight="1" outlineLevel="4" thickBot="1">
      <c r="B174" s="108"/>
      <c r="C174" s="106"/>
      <c r="D174" s="106"/>
      <c r="E174" s="108"/>
      <c r="F174" s="108"/>
      <c r="G174" s="108"/>
      <c r="H174" s="108"/>
      <c r="I174" s="106"/>
      <c r="J174" s="106"/>
      <c r="K174" s="109"/>
      <c r="L174" s="106"/>
      <c r="M174" s="78" t="str">
        <f t="shared" si="6"/>
        <v/>
      </c>
      <c r="N174" s="25" t="str">
        <f t="shared" si="7"/>
        <v/>
      </c>
      <c r="O174" s="24"/>
      <c r="P174" s="25">
        <f>IFERROR($K174*(1-IF(J174="Yes",$I$270,0))*(1-IF(($N$267-$N$270)&gt;'Discount Structure'!$A$4,$I$271,0)),0)</f>
        <v>0</v>
      </c>
      <c r="Q174" s="25" t="str">
        <f t="shared" si="8"/>
        <v/>
      </c>
    </row>
    <row r="175" spans="2:17" ht="15" hidden="1" customHeight="1" outlineLevel="4" thickBot="1">
      <c r="B175" s="108"/>
      <c r="C175" s="106"/>
      <c r="D175" s="106"/>
      <c r="E175" s="108"/>
      <c r="F175" s="108"/>
      <c r="G175" s="108"/>
      <c r="H175" s="108"/>
      <c r="I175" s="106"/>
      <c r="J175" s="106"/>
      <c r="K175" s="109"/>
      <c r="L175" s="106"/>
      <c r="M175" s="78" t="str">
        <f t="shared" si="6"/>
        <v/>
      </c>
      <c r="N175" s="25" t="str">
        <f t="shared" si="7"/>
        <v/>
      </c>
      <c r="O175" s="24"/>
      <c r="P175" s="25">
        <f>IFERROR($K175*(1-IF(J175="Yes",$I$270,0))*(1-IF(($N$267-$N$270)&gt;'Discount Structure'!$A$4,$I$271,0)),0)</f>
        <v>0</v>
      </c>
      <c r="Q175" s="25" t="str">
        <f t="shared" si="8"/>
        <v/>
      </c>
    </row>
    <row r="176" spans="2:17" ht="15" hidden="1" customHeight="1" outlineLevel="4" thickBot="1">
      <c r="B176" s="108"/>
      <c r="C176" s="106"/>
      <c r="D176" s="106"/>
      <c r="E176" s="108"/>
      <c r="F176" s="108"/>
      <c r="G176" s="108"/>
      <c r="H176" s="108"/>
      <c r="I176" s="106"/>
      <c r="J176" s="106"/>
      <c r="K176" s="109"/>
      <c r="L176" s="106"/>
      <c r="M176" s="78" t="str">
        <f t="shared" si="6"/>
        <v/>
      </c>
      <c r="N176" s="25" t="str">
        <f t="shared" si="7"/>
        <v/>
      </c>
      <c r="O176" s="24"/>
      <c r="P176" s="25">
        <f>IFERROR($K176*(1-IF(J176="Yes",$I$270,0))*(1-IF(($N$267-$N$270)&gt;'Discount Structure'!$A$4,$I$271,0)),0)</f>
        <v>0</v>
      </c>
      <c r="Q176" s="25" t="str">
        <f t="shared" si="8"/>
        <v/>
      </c>
    </row>
    <row r="177" spans="2:17" ht="15" hidden="1" customHeight="1" outlineLevel="4" thickBot="1">
      <c r="B177" s="108"/>
      <c r="C177" s="106"/>
      <c r="D177" s="106"/>
      <c r="E177" s="108"/>
      <c r="F177" s="108"/>
      <c r="G177" s="108"/>
      <c r="H177" s="108"/>
      <c r="I177" s="106"/>
      <c r="J177" s="106"/>
      <c r="K177" s="109"/>
      <c r="L177" s="106"/>
      <c r="M177" s="78" t="str">
        <f t="shared" si="6"/>
        <v/>
      </c>
      <c r="N177" s="25" t="str">
        <f t="shared" si="7"/>
        <v/>
      </c>
      <c r="O177" s="24"/>
      <c r="P177" s="25">
        <f>IFERROR($K177*(1-IF(J177="Yes",$I$270,0))*(1-IF(($N$267-$N$270)&gt;'Discount Structure'!$A$4,$I$271,0)),0)</f>
        <v>0</v>
      </c>
      <c r="Q177" s="25" t="str">
        <f t="shared" si="8"/>
        <v/>
      </c>
    </row>
    <row r="178" spans="2:17" ht="15" hidden="1" customHeight="1" outlineLevel="4" thickBot="1">
      <c r="B178" s="108"/>
      <c r="C178" s="106"/>
      <c r="D178" s="106"/>
      <c r="E178" s="108"/>
      <c r="F178" s="108"/>
      <c r="G178" s="108"/>
      <c r="H178" s="108"/>
      <c r="I178" s="106"/>
      <c r="J178" s="106"/>
      <c r="K178" s="109"/>
      <c r="L178" s="106"/>
      <c r="M178" s="78" t="str">
        <f t="shared" si="6"/>
        <v/>
      </c>
      <c r="N178" s="25" t="str">
        <f t="shared" si="7"/>
        <v/>
      </c>
      <c r="O178" s="24"/>
      <c r="P178" s="25">
        <f>IFERROR($K178*(1-IF(J178="Yes",$I$270,0))*(1-IF(($N$267-$N$270)&gt;'Discount Structure'!$A$4,$I$271,0)),0)</f>
        <v>0</v>
      </c>
      <c r="Q178" s="25" t="str">
        <f t="shared" si="8"/>
        <v/>
      </c>
    </row>
    <row r="179" spans="2:17" ht="15" hidden="1" customHeight="1" outlineLevel="4" thickBot="1">
      <c r="B179" s="108"/>
      <c r="C179" s="106"/>
      <c r="D179" s="106"/>
      <c r="E179" s="108"/>
      <c r="F179" s="108"/>
      <c r="G179" s="108"/>
      <c r="H179" s="108"/>
      <c r="I179" s="106"/>
      <c r="J179" s="106"/>
      <c r="K179" s="109"/>
      <c r="L179" s="106"/>
      <c r="M179" s="78" t="str">
        <f t="shared" si="6"/>
        <v/>
      </c>
      <c r="N179" s="25" t="str">
        <f t="shared" si="7"/>
        <v/>
      </c>
      <c r="O179" s="24"/>
      <c r="P179" s="25">
        <f>IFERROR($K179*(1-IF(J179="Yes",$I$270,0))*(1-IF(($N$267-$N$270)&gt;'Discount Structure'!$A$4,$I$271,0)),0)</f>
        <v>0</v>
      </c>
      <c r="Q179" s="25" t="str">
        <f t="shared" si="8"/>
        <v/>
      </c>
    </row>
    <row r="180" spans="2:17" ht="15" hidden="1" customHeight="1" outlineLevel="4" thickBot="1">
      <c r="B180" s="108"/>
      <c r="C180" s="106"/>
      <c r="D180" s="106"/>
      <c r="E180" s="108"/>
      <c r="F180" s="108"/>
      <c r="G180" s="108"/>
      <c r="H180" s="108"/>
      <c r="I180" s="106"/>
      <c r="J180" s="106"/>
      <c r="K180" s="109"/>
      <c r="L180" s="106"/>
      <c r="M180" s="78" t="str">
        <f t="shared" si="6"/>
        <v/>
      </c>
      <c r="N180" s="25" t="str">
        <f t="shared" si="7"/>
        <v/>
      </c>
      <c r="O180" s="24"/>
      <c r="P180" s="25">
        <f>IFERROR($K180*(1-IF(J180="Yes",$I$270,0))*(1-IF(($N$267-$N$270)&gt;'Discount Structure'!$A$4,$I$271,0)),0)</f>
        <v>0</v>
      </c>
      <c r="Q180" s="25" t="str">
        <f t="shared" si="8"/>
        <v/>
      </c>
    </row>
    <row r="181" spans="2:17" ht="15" hidden="1" customHeight="1" outlineLevel="4" thickBot="1">
      <c r="B181" s="108"/>
      <c r="C181" s="106"/>
      <c r="D181" s="106"/>
      <c r="E181" s="108"/>
      <c r="F181" s="108"/>
      <c r="G181" s="108"/>
      <c r="H181" s="108"/>
      <c r="I181" s="106"/>
      <c r="J181" s="106"/>
      <c r="K181" s="109"/>
      <c r="L181" s="106"/>
      <c r="M181" s="78" t="str">
        <f t="shared" si="6"/>
        <v/>
      </c>
      <c r="N181" s="25" t="str">
        <f t="shared" si="7"/>
        <v/>
      </c>
      <c r="O181" s="24"/>
      <c r="P181" s="25">
        <f>IFERROR($K181*(1-IF(J181="Yes",$I$270,0))*(1-IF(($N$267-$N$270)&gt;'Discount Structure'!$A$4,$I$271,0)),0)</f>
        <v>0</v>
      </c>
      <c r="Q181" s="25" t="str">
        <f t="shared" si="8"/>
        <v/>
      </c>
    </row>
    <row r="182" spans="2:17" ht="15" hidden="1" customHeight="1" outlineLevel="4" thickBot="1">
      <c r="B182" s="108"/>
      <c r="C182" s="106"/>
      <c r="D182" s="106"/>
      <c r="E182" s="108"/>
      <c r="F182" s="108"/>
      <c r="G182" s="108"/>
      <c r="H182" s="108"/>
      <c r="I182" s="106"/>
      <c r="J182" s="106"/>
      <c r="K182" s="109"/>
      <c r="L182" s="106"/>
      <c r="M182" s="78" t="str">
        <f t="shared" si="6"/>
        <v/>
      </c>
      <c r="N182" s="25" t="str">
        <f t="shared" si="7"/>
        <v/>
      </c>
      <c r="O182" s="24"/>
      <c r="P182" s="25">
        <f>IFERROR($K182*(1-IF(J182="Yes",$I$270,0))*(1-IF(($N$267-$N$270)&gt;'Discount Structure'!$A$4,$I$271,0)),0)</f>
        <v>0</v>
      </c>
      <c r="Q182" s="25" t="str">
        <f t="shared" si="8"/>
        <v/>
      </c>
    </row>
    <row r="183" spans="2:17" ht="15" hidden="1" customHeight="1" outlineLevel="4" thickBot="1">
      <c r="B183" s="108"/>
      <c r="C183" s="106"/>
      <c r="D183" s="106"/>
      <c r="E183" s="108"/>
      <c r="F183" s="108"/>
      <c r="G183" s="108"/>
      <c r="H183" s="108"/>
      <c r="I183" s="106"/>
      <c r="J183" s="106"/>
      <c r="K183" s="109"/>
      <c r="L183" s="106"/>
      <c r="M183" s="78" t="str">
        <f t="shared" si="6"/>
        <v/>
      </c>
      <c r="N183" s="25" t="str">
        <f t="shared" si="7"/>
        <v/>
      </c>
      <c r="O183" s="24"/>
      <c r="P183" s="25">
        <f>IFERROR($K183*(1-IF(J183="Yes",$I$270,0))*(1-IF(($N$267-$N$270)&gt;'Discount Structure'!$A$4,$I$271,0)),0)</f>
        <v>0</v>
      </c>
      <c r="Q183" s="25" t="str">
        <f t="shared" si="8"/>
        <v/>
      </c>
    </row>
    <row r="184" spans="2:17" ht="15" hidden="1" customHeight="1" outlineLevel="4" thickBot="1">
      <c r="B184" s="108"/>
      <c r="C184" s="106"/>
      <c r="D184" s="106"/>
      <c r="E184" s="108"/>
      <c r="F184" s="108"/>
      <c r="G184" s="108"/>
      <c r="H184" s="108"/>
      <c r="I184" s="106"/>
      <c r="J184" s="106"/>
      <c r="K184" s="109"/>
      <c r="L184" s="106"/>
      <c r="M184" s="78" t="str">
        <f t="shared" si="6"/>
        <v/>
      </c>
      <c r="N184" s="25" t="str">
        <f t="shared" si="7"/>
        <v/>
      </c>
      <c r="O184" s="24"/>
      <c r="P184" s="25">
        <f>IFERROR($K184*(1-IF(J184="Yes",$I$270,0))*(1-IF(($N$267-$N$270)&gt;'Discount Structure'!$A$4,$I$271,0)),0)</f>
        <v>0</v>
      </c>
      <c r="Q184" s="25" t="str">
        <f t="shared" si="8"/>
        <v/>
      </c>
    </row>
    <row r="185" spans="2:17" ht="15" hidden="1" customHeight="1" outlineLevel="4" thickBot="1">
      <c r="B185" s="108"/>
      <c r="C185" s="106"/>
      <c r="D185" s="106"/>
      <c r="E185" s="108"/>
      <c r="F185" s="108"/>
      <c r="G185" s="108"/>
      <c r="H185" s="108"/>
      <c r="I185" s="106"/>
      <c r="J185" s="106"/>
      <c r="K185" s="109"/>
      <c r="L185" s="106"/>
      <c r="M185" s="78" t="str">
        <f t="shared" si="6"/>
        <v/>
      </c>
      <c r="N185" s="25" t="str">
        <f t="shared" si="7"/>
        <v/>
      </c>
      <c r="O185" s="24"/>
      <c r="P185" s="25">
        <f>IFERROR($K185*(1-IF(J185="Yes",$I$270,0))*(1-IF(($N$267-$N$270)&gt;'Discount Structure'!$A$4,$I$271,0)),0)</f>
        <v>0</v>
      </c>
      <c r="Q185" s="25" t="str">
        <f t="shared" si="8"/>
        <v/>
      </c>
    </row>
    <row r="186" spans="2:17" ht="15" hidden="1" customHeight="1" outlineLevel="4" thickBot="1">
      <c r="B186" s="108"/>
      <c r="C186" s="106"/>
      <c r="D186" s="106"/>
      <c r="E186" s="108"/>
      <c r="F186" s="108"/>
      <c r="G186" s="108"/>
      <c r="H186" s="108"/>
      <c r="I186" s="106"/>
      <c r="J186" s="106"/>
      <c r="K186" s="109"/>
      <c r="L186" s="106"/>
      <c r="M186" s="78" t="str">
        <f t="shared" si="6"/>
        <v/>
      </c>
      <c r="N186" s="25" t="str">
        <f t="shared" si="7"/>
        <v/>
      </c>
      <c r="O186" s="24"/>
      <c r="P186" s="25">
        <f>IFERROR($K186*(1-IF(J186="Yes",$I$270,0))*(1-IF(($N$267-$N$270)&gt;'Discount Structure'!$A$4,$I$271,0)),0)</f>
        <v>0</v>
      </c>
      <c r="Q186" s="25" t="str">
        <f t="shared" si="8"/>
        <v/>
      </c>
    </row>
    <row r="187" spans="2:17" ht="15" hidden="1" customHeight="1" outlineLevel="4" thickBot="1">
      <c r="B187" s="108"/>
      <c r="C187" s="106"/>
      <c r="D187" s="106"/>
      <c r="E187" s="108"/>
      <c r="F187" s="108"/>
      <c r="G187" s="108"/>
      <c r="H187" s="108"/>
      <c r="I187" s="106"/>
      <c r="J187" s="106"/>
      <c r="K187" s="109"/>
      <c r="L187" s="106"/>
      <c r="M187" s="78" t="str">
        <f t="shared" si="6"/>
        <v/>
      </c>
      <c r="N187" s="25" t="str">
        <f t="shared" si="7"/>
        <v/>
      </c>
      <c r="O187" s="24"/>
      <c r="P187" s="25">
        <f>IFERROR($K187*(1-IF(J187="Yes",$I$270,0))*(1-IF(($N$267-$N$270)&gt;'Discount Structure'!$A$4,$I$271,0)),0)</f>
        <v>0</v>
      </c>
      <c r="Q187" s="25" t="str">
        <f t="shared" si="8"/>
        <v/>
      </c>
    </row>
    <row r="188" spans="2:17" ht="15" hidden="1" customHeight="1" outlineLevel="4" thickBot="1">
      <c r="B188" s="108"/>
      <c r="C188" s="106"/>
      <c r="D188" s="106"/>
      <c r="E188" s="108"/>
      <c r="F188" s="108"/>
      <c r="G188" s="108"/>
      <c r="H188" s="108"/>
      <c r="I188" s="106"/>
      <c r="J188" s="106"/>
      <c r="K188" s="109"/>
      <c r="L188" s="106"/>
      <c r="M188" s="78" t="str">
        <f t="shared" si="6"/>
        <v/>
      </c>
      <c r="N188" s="25" t="str">
        <f t="shared" si="7"/>
        <v/>
      </c>
      <c r="O188" s="24"/>
      <c r="P188" s="25">
        <f>IFERROR($K188*(1-IF(J188="Yes",$I$270,0))*(1-IF(($N$267-$N$270)&gt;'Discount Structure'!$A$4,$I$271,0)),0)</f>
        <v>0</v>
      </c>
      <c r="Q188" s="25" t="str">
        <f t="shared" si="8"/>
        <v/>
      </c>
    </row>
    <row r="189" spans="2:17" ht="15" hidden="1" customHeight="1" outlineLevel="4" thickBot="1">
      <c r="B189" s="108"/>
      <c r="C189" s="106"/>
      <c r="D189" s="106"/>
      <c r="E189" s="108"/>
      <c r="F189" s="108"/>
      <c r="G189" s="108"/>
      <c r="H189" s="108"/>
      <c r="I189" s="106"/>
      <c r="J189" s="106"/>
      <c r="K189" s="109"/>
      <c r="L189" s="106"/>
      <c r="M189" s="78" t="str">
        <f t="shared" si="6"/>
        <v/>
      </c>
      <c r="N189" s="25" t="str">
        <f t="shared" si="7"/>
        <v/>
      </c>
      <c r="O189" s="24"/>
      <c r="P189" s="25">
        <f>IFERROR($K189*(1-IF(J189="Yes",$I$270,0))*(1-IF(($N$267-$N$270)&gt;'Discount Structure'!$A$4,$I$271,0)),0)</f>
        <v>0</v>
      </c>
      <c r="Q189" s="25" t="str">
        <f t="shared" si="8"/>
        <v/>
      </c>
    </row>
    <row r="190" spans="2:17" ht="15" hidden="1" customHeight="1" outlineLevel="4" thickBot="1">
      <c r="B190" s="108"/>
      <c r="C190" s="106"/>
      <c r="D190" s="106"/>
      <c r="E190" s="108"/>
      <c r="F190" s="108"/>
      <c r="G190" s="108"/>
      <c r="H190" s="108"/>
      <c r="I190" s="106"/>
      <c r="J190" s="106"/>
      <c r="K190" s="109"/>
      <c r="L190" s="106"/>
      <c r="M190" s="78" t="str">
        <f t="shared" si="6"/>
        <v/>
      </c>
      <c r="N190" s="25" t="str">
        <f t="shared" si="7"/>
        <v/>
      </c>
      <c r="O190" s="24"/>
      <c r="P190" s="25">
        <f>IFERROR($K190*(1-IF(J190="Yes",$I$270,0))*(1-IF(($N$267-$N$270)&gt;'Discount Structure'!$A$4,$I$271,0)),0)</f>
        <v>0</v>
      </c>
      <c r="Q190" s="25" t="str">
        <f t="shared" si="8"/>
        <v/>
      </c>
    </row>
    <row r="191" spans="2:17" ht="15" hidden="1" customHeight="1" outlineLevel="4" thickBot="1">
      <c r="B191" s="108"/>
      <c r="C191" s="106"/>
      <c r="D191" s="106"/>
      <c r="E191" s="108"/>
      <c r="F191" s="108"/>
      <c r="G191" s="108"/>
      <c r="H191" s="108"/>
      <c r="I191" s="106"/>
      <c r="J191" s="106"/>
      <c r="K191" s="109"/>
      <c r="L191" s="106"/>
      <c r="M191" s="78" t="str">
        <f t="shared" si="6"/>
        <v/>
      </c>
      <c r="N191" s="25" t="str">
        <f t="shared" si="7"/>
        <v/>
      </c>
      <c r="O191" s="24"/>
      <c r="P191" s="25">
        <f>IFERROR($K191*(1-IF(J191="Yes",$I$270,0))*(1-IF(($N$267-$N$270)&gt;'Discount Structure'!$A$4,$I$271,0)),0)</f>
        <v>0</v>
      </c>
      <c r="Q191" s="25" t="str">
        <f t="shared" si="8"/>
        <v/>
      </c>
    </row>
    <row r="192" spans="2:17" ht="15" hidden="1" customHeight="1" outlineLevel="4" thickBot="1">
      <c r="B192" s="108"/>
      <c r="C192" s="106"/>
      <c r="D192" s="106"/>
      <c r="E192" s="108"/>
      <c r="F192" s="108"/>
      <c r="G192" s="108"/>
      <c r="H192" s="108"/>
      <c r="I192" s="106"/>
      <c r="J192" s="106"/>
      <c r="K192" s="109"/>
      <c r="L192" s="106"/>
      <c r="M192" s="78" t="str">
        <f t="shared" si="6"/>
        <v/>
      </c>
      <c r="N192" s="25" t="str">
        <f t="shared" si="7"/>
        <v/>
      </c>
      <c r="O192" s="24"/>
      <c r="P192" s="25">
        <f>IFERROR($K192*(1-IF(J192="Yes",$I$270,0))*(1-IF(($N$267-$N$270)&gt;'Discount Structure'!$A$4,$I$271,0)),0)</f>
        <v>0</v>
      </c>
      <c r="Q192" s="25" t="str">
        <f t="shared" si="8"/>
        <v/>
      </c>
    </row>
    <row r="193" spans="2:17" ht="15" hidden="1" customHeight="1" outlineLevel="4" thickBot="1">
      <c r="B193" s="108"/>
      <c r="C193" s="106"/>
      <c r="D193" s="106"/>
      <c r="E193" s="108"/>
      <c r="F193" s="108"/>
      <c r="G193" s="108"/>
      <c r="H193" s="108"/>
      <c r="I193" s="106"/>
      <c r="J193" s="106"/>
      <c r="K193" s="109"/>
      <c r="L193" s="106"/>
      <c r="M193" s="78" t="str">
        <f t="shared" si="6"/>
        <v/>
      </c>
      <c r="N193" s="25" t="str">
        <f t="shared" si="7"/>
        <v/>
      </c>
      <c r="O193" s="24"/>
      <c r="P193" s="25">
        <f>IFERROR($K193*(1-IF(J193="Yes",$I$270,0))*(1-IF(($N$267-$N$270)&gt;'Discount Structure'!$A$4,$I$271,0)),0)</f>
        <v>0</v>
      </c>
      <c r="Q193" s="25" t="str">
        <f t="shared" si="8"/>
        <v/>
      </c>
    </row>
    <row r="194" spans="2:17" ht="15" hidden="1" customHeight="1" outlineLevel="4" thickBot="1">
      <c r="B194" s="108"/>
      <c r="C194" s="106"/>
      <c r="D194" s="106"/>
      <c r="E194" s="108"/>
      <c r="F194" s="108"/>
      <c r="G194" s="108"/>
      <c r="H194" s="108"/>
      <c r="I194" s="106"/>
      <c r="J194" s="106"/>
      <c r="K194" s="109"/>
      <c r="L194" s="106"/>
      <c r="M194" s="78" t="str">
        <f t="shared" si="6"/>
        <v/>
      </c>
      <c r="N194" s="25" t="str">
        <f t="shared" si="7"/>
        <v/>
      </c>
      <c r="O194" s="24"/>
      <c r="P194" s="25">
        <f>IFERROR($K194*(1-IF(J194="Yes",$I$270,0))*(1-IF(($N$267-$N$270)&gt;'Discount Structure'!$A$4,$I$271,0)),0)</f>
        <v>0</v>
      </c>
      <c r="Q194" s="25" t="str">
        <f t="shared" si="8"/>
        <v/>
      </c>
    </row>
    <row r="195" spans="2:17" ht="15" hidden="1" customHeight="1" outlineLevel="4" thickBot="1">
      <c r="B195" s="108"/>
      <c r="C195" s="106"/>
      <c r="D195" s="106"/>
      <c r="E195" s="108"/>
      <c r="F195" s="108"/>
      <c r="G195" s="108"/>
      <c r="H195" s="108"/>
      <c r="I195" s="106"/>
      <c r="J195" s="106"/>
      <c r="K195" s="109"/>
      <c r="L195" s="106"/>
      <c r="M195" s="78" t="str">
        <f t="shared" ref="M195:M258" si="9">IFERROR(IF(L195&lt;&gt;"",L195/$M$8,""),"")</f>
        <v/>
      </c>
      <c r="N195" s="25" t="str">
        <f t="shared" si="7"/>
        <v/>
      </c>
      <c r="O195" s="24"/>
      <c r="P195" s="25">
        <f>IFERROR($K195*(1-IF(J195="Yes",$I$270,0))*(1-IF(($N$267-$N$270)&gt;'Discount Structure'!$A$4,$I$271,0)),0)</f>
        <v>0</v>
      </c>
      <c r="Q195" s="25" t="str">
        <f t="shared" si="8"/>
        <v/>
      </c>
    </row>
    <row r="196" spans="2:17" ht="15" hidden="1" customHeight="1" outlineLevel="4" thickBot="1">
      <c r="B196" s="108"/>
      <c r="C196" s="106"/>
      <c r="D196" s="106"/>
      <c r="E196" s="108"/>
      <c r="F196" s="108"/>
      <c r="G196" s="108"/>
      <c r="H196" s="108"/>
      <c r="I196" s="106"/>
      <c r="J196" s="106"/>
      <c r="K196" s="109"/>
      <c r="L196" s="106"/>
      <c r="M196" s="78" t="str">
        <f t="shared" si="9"/>
        <v/>
      </c>
      <c r="N196" s="25" t="str">
        <f t="shared" ref="N196:N259" si="10">IF($B196&lt;&gt;"",K196*$L196,"")</f>
        <v/>
      </c>
      <c r="O196" s="24"/>
      <c r="P196" s="25">
        <f>IFERROR($K196*(1-IF(J196="Yes",$I$270,0))*(1-IF(($N$267-$N$270)&gt;'Discount Structure'!$A$4,$I$271,0)),0)</f>
        <v>0</v>
      </c>
      <c r="Q196" s="25" t="str">
        <f t="shared" ref="Q196:Q259" si="11">IF($B196&lt;&gt;"",P196*$L196,"")</f>
        <v/>
      </c>
    </row>
    <row r="197" spans="2:17" ht="15" hidden="1" customHeight="1" outlineLevel="4" thickBot="1">
      <c r="B197" s="108"/>
      <c r="C197" s="106"/>
      <c r="D197" s="106"/>
      <c r="E197" s="108"/>
      <c r="F197" s="108"/>
      <c r="G197" s="108"/>
      <c r="H197" s="108"/>
      <c r="I197" s="106"/>
      <c r="J197" s="106"/>
      <c r="K197" s="109"/>
      <c r="L197" s="106"/>
      <c r="M197" s="78" t="str">
        <f t="shared" si="9"/>
        <v/>
      </c>
      <c r="N197" s="25" t="str">
        <f t="shared" si="10"/>
        <v/>
      </c>
      <c r="O197" s="24"/>
      <c r="P197" s="25">
        <f>IFERROR($K197*(1-IF(J197="Yes",$I$270,0))*(1-IF(($N$267-$N$270)&gt;'Discount Structure'!$A$4,$I$271,0)),0)</f>
        <v>0</v>
      </c>
      <c r="Q197" s="25" t="str">
        <f t="shared" si="11"/>
        <v/>
      </c>
    </row>
    <row r="198" spans="2:17" ht="15" hidden="1" customHeight="1" outlineLevel="4" thickBot="1">
      <c r="B198" s="108"/>
      <c r="C198" s="106"/>
      <c r="D198" s="106"/>
      <c r="E198" s="108"/>
      <c r="F198" s="108"/>
      <c r="G198" s="108"/>
      <c r="H198" s="108"/>
      <c r="I198" s="106"/>
      <c r="J198" s="106"/>
      <c r="K198" s="109"/>
      <c r="L198" s="106"/>
      <c r="M198" s="78" t="str">
        <f t="shared" si="9"/>
        <v/>
      </c>
      <c r="N198" s="25" t="str">
        <f t="shared" si="10"/>
        <v/>
      </c>
      <c r="O198" s="24"/>
      <c r="P198" s="25">
        <f>IFERROR($K198*(1-IF(J198="Yes",$I$270,0))*(1-IF(($N$267-$N$270)&gt;'Discount Structure'!$A$4,$I$271,0)),0)</f>
        <v>0</v>
      </c>
      <c r="Q198" s="25" t="str">
        <f t="shared" si="11"/>
        <v/>
      </c>
    </row>
    <row r="199" spans="2:17" ht="15" hidden="1" customHeight="1" outlineLevel="4" thickBot="1">
      <c r="B199" s="108"/>
      <c r="C199" s="106"/>
      <c r="D199" s="106"/>
      <c r="E199" s="108"/>
      <c r="F199" s="108"/>
      <c r="G199" s="108"/>
      <c r="H199" s="108"/>
      <c r="I199" s="106"/>
      <c r="J199" s="106"/>
      <c r="K199" s="109"/>
      <c r="L199" s="106"/>
      <c r="M199" s="78" t="str">
        <f t="shared" si="9"/>
        <v/>
      </c>
      <c r="N199" s="25" t="str">
        <f t="shared" si="10"/>
        <v/>
      </c>
      <c r="O199" s="24"/>
      <c r="P199" s="25">
        <f>IFERROR($K199*(1-IF(J199="Yes",$I$270,0))*(1-IF(($N$267-$N$270)&gt;'Discount Structure'!$A$4,$I$271,0)),0)</f>
        <v>0</v>
      </c>
      <c r="Q199" s="25" t="str">
        <f t="shared" si="11"/>
        <v/>
      </c>
    </row>
    <row r="200" spans="2:17" ht="15" hidden="1" customHeight="1" outlineLevel="4" thickBot="1">
      <c r="B200" s="108"/>
      <c r="C200" s="106"/>
      <c r="D200" s="106"/>
      <c r="E200" s="108"/>
      <c r="F200" s="108"/>
      <c r="G200" s="108"/>
      <c r="H200" s="108"/>
      <c r="I200" s="106"/>
      <c r="J200" s="106"/>
      <c r="K200" s="109"/>
      <c r="L200" s="106"/>
      <c r="M200" s="78" t="str">
        <f t="shared" si="9"/>
        <v/>
      </c>
      <c r="N200" s="25" t="str">
        <f t="shared" si="10"/>
        <v/>
      </c>
      <c r="O200" s="24"/>
      <c r="P200" s="25">
        <f>IFERROR($K200*(1-IF(J200="Yes",$I$270,0))*(1-IF(($N$267-$N$270)&gt;'Discount Structure'!$A$4,$I$271,0)),0)</f>
        <v>0</v>
      </c>
      <c r="Q200" s="25" t="str">
        <f t="shared" si="11"/>
        <v/>
      </c>
    </row>
    <row r="201" spans="2:17" ht="15" hidden="1" customHeight="1" outlineLevel="4" thickBot="1">
      <c r="B201" s="108"/>
      <c r="C201" s="106"/>
      <c r="D201" s="106"/>
      <c r="E201" s="108"/>
      <c r="F201" s="108"/>
      <c r="G201" s="108"/>
      <c r="H201" s="108"/>
      <c r="I201" s="106"/>
      <c r="J201" s="106"/>
      <c r="K201" s="109"/>
      <c r="L201" s="106"/>
      <c r="M201" s="78" t="str">
        <f t="shared" si="9"/>
        <v/>
      </c>
      <c r="N201" s="25" t="str">
        <f t="shared" si="10"/>
        <v/>
      </c>
      <c r="O201" s="24"/>
      <c r="P201" s="25">
        <f>IFERROR($K201*(1-IF(J201="Yes",$I$270,0))*(1-IF(($N$267-$N$270)&gt;'Discount Structure'!$A$4,$I$271,0)),0)</f>
        <v>0</v>
      </c>
      <c r="Q201" s="25" t="str">
        <f t="shared" si="11"/>
        <v/>
      </c>
    </row>
    <row r="202" spans="2:17" ht="15" hidden="1" customHeight="1" outlineLevel="4" thickBot="1">
      <c r="B202" s="108"/>
      <c r="C202" s="106"/>
      <c r="D202" s="106"/>
      <c r="E202" s="108"/>
      <c r="F202" s="108"/>
      <c r="G202" s="108"/>
      <c r="H202" s="108"/>
      <c r="I202" s="106"/>
      <c r="J202" s="106"/>
      <c r="K202" s="109"/>
      <c r="L202" s="106"/>
      <c r="M202" s="78" t="str">
        <f t="shared" si="9"/>
        <v/>
      </c>
      <c r="N202" s="25" t="str">
        <f t="shared" si="10"/>
        <v/>
      </c>
      <c r="O202" s="24"/>
      <c r="P202" s="25">
        <f>IFERROR($K202*(1-IF(J202="Yes",$I$270,0))*(1-IF(($N$267-$N$270)&gt;'Discount Structure'!$A$4,$I$271,0)),0)</f>
        <v>0</v>
      </c>
      <c r="Q202" s="25" t="str">
        <f t="shared" si="11"/>
        <v/>
      </c>
    </row>
    <row r="203" spans="2:17" ht="15" hidden="1" customHeight="1" outlineLevel="4" thickBot="1">
      <c r="B203" s="108"/>
      <c r="C203" s="106"/>
      <c r="D203" s="106"/>
      <c r="E203" s="108"/>
      <c r="F203" s="108"/>
      <c r="G203" s="108"/>
      <c r="H203" s="108"/>
      <c r="I203" s="106"/>
      <c r="J203" s="106"/>
      <c r="K203" s="109"/>
      <c r="L203" s="106"/>
      <c r="M203" s="78" t="str">
        <f t="shared" si="9"/>
        <v/>
      </c>
      <c r="N203" s="25" t="str">
        <f t="shared" si="10"/>
        <v/>
      </c>
      <c r="O203" s="24"/>
      <c r="P203" s="25">
        <f>IFERROR($K203*(1-IF(J203="Yes",$I$270,0))*(1-IF(($N$267-$N$270)&gt;'Discount Structure'!$A$4,$I$271,0)),0)</f>
        <v>0</v>
      </c>
      <c r="Q203" s="25" t="str">
        <f t="shared" si="11"/>
        <v/>
      </c>
    </row>
    <row r="204" spans="2:17" ht="15" hidden="1" customHeight="1" outlineLevel="4" thickBot="1">
      <c r="B204" s="108"/>
      <c r="C204" s="106"/>
      <c r="D204" s="106"/>
      <c r="E204" s="108"/>
      <c r="F204" s="108"/>
      <c r="G204" s="108"/>
      <c r="H204" s="108"/>
      <c r="I204" s="106"/>
      <c r="J204" s="106"/>
      <c r="K204" s="109"/>
      <c r="L204" s="106"/>
      <c r="M204" s="78" t="str">
        <f t="shared" si="9"/>
        <v/>
      </c>
      <c r="N204" s="25" t="str">
        <f t="shared" si="10"/>
        <v/>
      </c>
      <c r="O204" s="24"/>
      <c r="P204" s="25">
        <f>IFERROR($K204*(1-IF(J204="Yes",$I$270,0))*(1-IF(($N$267-$N$270)&gt;'Discount Structure'!$A$4,$I$271,0)),0)</f>
        <v>0</v>
      </c>
      <c r="Q204" s="25" t="str">
        <f t="shared" si="11"/>
        <v/>
      </c>
    </row>
    <row r="205" spans="2:17" ht="15" hidden="1" customHeight="1" outlineLevel="4" thickBot="1">
      <c r="B205" s="108"/>
      <c r="C205" s="106"/>
      <c r="D205" s="106"/>
      <c r="E205" s="108"/>
      <c r="F205" s="108"/>
      <c r="G205" s="108"/>
      <c r="H205" s="108"/>
      <c r="I205" s="106"/>
      <c r="J205" s="106"/>
      <c r="K205" s="109"/>
      <c r="L205" s="106"/>
      <c r="M205" s="78" t="str">
        <f t="shared" si="9"/>
        <v/>
      </c>
      <c r="N205" s="25" t="str">
        <f t="shared" si="10"/>
        <v/>
      </c>
      <c r="O205" s="24"/>
      <c r="P205" s="25">
        <f>IFERROR($K205*(1-IF(J205="Yes",$I$270,0))*(1-IF(($N$267-$N$270)&gt;'Discount Structure'!$A$4,$I$271,0)),0)</f>
        <v>0</v>
      </c>
      <c r="Q205" s="25" t="str">
        <f t="shared" si="11"/>
        <v/>
      </c>
    </row>
    <row r="206" spans="2:17" ht="15" hidden="1" customHeight="1" outlineLevel="4" thickBot="1">
      <c r="B206" s="108"/>
      <c r="C206" s="106"/>
      <c r="D206" s="106"/>
      <c r="E206" s="108"/>
      <c r="F206" s="108"/>
      <c r="G206" s="108"/>
      <c r="H206" s="108"/>
      <c r="I206" s="106"/>
      <c r="J206" s="106"/>
      <c r="K206" s="109"/>
      <c r="L206" s="106"/>
      <c r="M206" s="78" t="str">
        <f t="shared" si="9"/>
        <v/>
      </c>
      <c r="N206" s="25" t="str">
        <f t="shared" si="10"/>
        <v/>
      </c>
      <c r="O206" s="24"/>
      <c r="P206" s="25">
        <f>IFERROR($K206*(1-IF(J206="Yes",$I$270,0))*(1-IF(($N$267-$N$270)&gt;'Discount Structure'!$A$4,$I$271,0)),0)</f>
        <v>0</v>
      </c>
      <c r="Q206" s="25" t="str">
        <f t="shared" si="11"/>
        <v/>
      </c>
    </row>
    <row r="207" spans="2:17" ht="15" hidden="1" customHeight="1" outlineLevel="4" thickBot="1">
      <c r="B207" s="108"/>
      <c r="C207" s="106"/>
      <c r="D207" s="106"/>
      <c r="E207" s="108"/>
      <c r="F207" s="108"/>
      <c r="G207" s="108"/>
      <c r="H207" s="108"/>
      <c r="I207" s="106"/>
      <c r="J207" s="106"/>
      <c r="K207" s="109"/>
      <c r="L207" s="106"/>
      <c r="M207" s="78" t="str">
        <f t="shared" si="9"/>
        <v/>
      </c>
      <c r="N207" s="25" t="str">
        <f t="shared" si="10"/>
        <v/>
      </c>
      <c r="O207" s="24"/>
      <c r="P207" s="25">
        <f>IFERROR($K207*(1-IF(J207="Yes",$I$270,0))*(1-IF(($N$267-$N$270)&gt;'Discount Structure'!$A$4,$I$271,0)),0)</f>
        <v>0</v>
      </c>
      <c r="Q207" s="25" t="str">
        <f t="shared" si="11"/>
        <v/>
      </c>
    </row>
    <row r="208" spans="2:17" ht="15" hidden="1" customHeight="1" outlineLevel="4" thickBot="1">
      <c r="B208" s="108"/>
      <c r="C208" s="106"/>
      <c r="D208" s="106"/>
      <c r="E208" s="108"/>
      <c r="F208" s="108"/>
      <c r="G208" s="108"/>
      <c r="H208" s="108"/>
      <c r="I208" s="106"/>
      <c r="J208" s="106"/>
      <c r="K208" s="109"/>
      <c r="L208" s="106"/>
      <c r="M208" s="78" t="str">
        <f t="shared" si="9"/>
        <v/>
      </c>
      <c r="N208" s="25" t="str">
        <f t="shared" si="10"/>
        <v/>
      </c>
      <c r="O208" s="24"/>
      <c r="P208" s="25">
        <f>IFERROR($K208*(1-IF(J208="Yes",$I$270,0))*(1-IF(($N$267-$N$270)&gt;'Discount Structure'!$A$4,$I$271,0)),0)</f>
        <v>0</v>
      </c>
      <c r="Q208" s="25" t="str">
        <f t="shared" si="11"/>
        <v/>
      </c>
    </row>
    <row r="209" spans="2:17" ht="15" hidden="1" customHeight="1" outlineLevel="4" thickBot="1">
      <c r="B209" s="108"/>
      <c r="C209" s="106"/>
      <c r="D209" s="106"/>
      <c r="E209" s="108"/>
      <c r="F209" s="108"/>
      <c r="G209" s="108"/>
      <c r="H209" s="108"/>
      <c r="I209" s="106"/>
      <c r="J209" s="106"/>
      <c r="K209" s="109"/>
      <c r="L209" s="106"/>
      <c r="M209" s="78" t="str">
        <f t="shared" si="9"/>
        <v/>
      </c>
      <c r="N209" s="25" t="str">
        <f t="shared" si="10"/>
        <v/>
      </c>
      <c r="O209" s="24"/>
      <c r="P209" s="25">
        <f>IFERROR($K209*(1-IF(J209="Yes",$I$270,0))*(1-IF(($N$267-$N$270)&gt;'Discount Structure'!$A$4,$I$271,0)),0)</f>
        <v>0</v>
      </c>
      <c r="Q209" s="25" t="str">
        <f t="shared" si="11"/>
        <v/>
      </c>
    </row>
    <row r="210" spans="2:17" ht="15" hidden="1" customHeight="1" outlineLevel="4" thickBot="1">
      <c r="B210" s="108"/>
      <c r="C210" s="106"/>
      <c r="D210" s="106"/>
      <c r="E210" s="108"/>
      <c r="F210" s="108"/>
      <c r="G210" s="108"/>
      <c r="H210" s="108"/>
      <c r="I210" s="106"/>
      <c r="J210" s="106"/>
      <c r="K210" s="109"/>
      <c r="L210" s="106"/>
      <c r="M210" s="78" t="str">
        <f t="shared" si="9"/>
        <v/>
      </c>
      <c r="N210" s="25" t="str">
        <f t="shared" si="10"/>
        <v/>
      </c>
      <c r="O210" s="24"/>
      <c r="P210" s="25">
        <f>IFERROR($K210*(1-IF(J210="Yes",$I$270,0))*(1-IF(($N$267-$N$270)&gt;'Discount Structure'!$A$4,$I$271,0)),0)</f>
        <v>0</v>
      </c>
      <c r="Q210" s="25" t="str">
        <f t="shared" si="11"/>
        <v/>
      </c>
    </row>
    <row r="211" spans="2:17" ht="15" hidden="1" customHeight="1" outlineLevel="4" thickBot="1">
      <c r="B211" s="108"/>
      <c r="C211" s="106"/>
      <c r="D211" s="106"/>
      <c r="E211" s="108"/>
      <c r="F211" s="108"/>
      <c r="G211" s="108"/>
      <c r="H211" s="108"/>
      <c r="I211" s="106"/>
      <c r="J211" s="106"/>
      <c r="K211" s="109"/>
      <c r="L211" s="106"/>
      <c r="M211" s="78" t="str">
        <f t="shared" si="9"/>
        <v/>
      </c>
      <c r="N211" s="25" t="str">
        <f t="shared" si="10"/>
        <v/>
      </c>
      <c r="O211" s="24"/>
      <c r="P211" s="25">
        <f>IFERROR($K211*(1-IF(J211="Yes",$I$270,0))*(1-IF(($N$267-$N$270)&gt;'Discount Structure'!$A$4,$I$271,0)),0)</f>
        <v>0</v>
      </c>
      <c r="Q211" s="25" t="str">
        <f t="shared" si="11"/>
        <v/>
      </c>
    </row>
    <row r="212" spans="2:17" ht="15" hidden="1" customHeight="1" outlineLevel="4" thickBot="1">
      <c r="B212" s="108"/>
      <c r="C212" s="106"/>
      <c r="D212" s="106"/>
      <c r="E212" s="108"/>
      <c r="F212" s="108"/>
      <c r="G212" s="108"/>
      <c r="H212" s="108"/>
      <c r="I212" s="106"/>
      <c r="J212" s="106"/>
      <c r="K212" s="109"/>
      <c r="L212" s="106"/>
      <c r="M212" s="78" t="str">
        <f t="shared" si="9"/>
        <v/>
      </c>
      <c r="N212" s="25" t="str">
        <f t="shared" si="10"/>
        <v/>
      </c>
      <c r="O212" s="24"/>
      <c r="P212" s="25">
        <f>IFERROR($K212*(1-IF(J212="Yes",$I$270,0))*(1-IF(($N$267-$N$270)&gt;'Discount Structure'!$A$4,$I$271,0)),0)</f>
        <v>0</v>
      </c>
      <c r="Q212" s="25" t="str">
        <f t="shared" si="11"/>
        <v/>
      </c>
    </row>
    <row r="213" spans="2:17" ht="15" hidden="1" customHeight="1" outlineLevel="4" thickBot="1">
      <c r="B213" s="108"/>
      <c r="C213" s="106"/>
      <c r="D213" s="106"/>
      <c r="E213" s="108"/>
      <c r="F213" s="108"/>
      <c r="G213" s="108"/>
      <c r="H213" s="108"/>
      <c r="I213" s="106"/>
      <c r="J213" s="106"/>
      <c r="K213" s="109"/>
      <c r="L213" s="106"/>
      <c r="M213" s="78" t="str">
        <f t="shared" si="9"/>
        <v/>
      </c>
      <c r="N213" s="25" t="str">
        <f t="shared" si="10"/>
        <v/>
      </c>
      <c r="O213" s="24"/>
      <c r="P213" s="25">
        <f>IFERROR($K213*(1-IF(J213="Yes",$I$270,0))*(1-IF(($N$267-$N$270)&gt;'Discount Structure'!$A$4,$I$271,0)),0)</f>
        <v>0</v>
      </c>
      <c r="Q213" s="25" t="str">
        <f t="shared" si="11"/>
        <v/>
      </c>
    </row>
    <row r="214" spans="2:17" ht="15" hidden="1" customHeight="1" outlineLevel="4" thickBot="1">
      <c r="B214" s="108"/>
      <c r="C214" s="106"/>
      <c r="D214" s="106"/>
      <c r="E214" s="108"/>
      <c r="F214" s="108"/>
      <c r="G214" s="108"/>
      <c r="H214" s="108"/>
      <c r="I214" s="106"/>
      <c r="J214" s="106"/>
      <c r="K214" s="109"/>
      <c r="L214" s="106"/>
      <c r="M214" s="78" t="str">
        <f t="shared" si="9"/>
        <v/>
      </c>
      <c r="N214" s="25" t="str">
        <f t="shared" si="10"/>
        <v/>
      </c>
      <c r="O214" s="24"/>
      <c r="P214" s="25">
        <f>IFERROR($K214*(1-IF(J214="Yes",$I$270,0))*(1-IF(($N$267-$N$270)&gt;'Discount Structure'!$A$4,$I$271,0)),0)</f>
        <v>0</v>
      </c>
      <c r="Q214" s="25" t="str">
        <f t="shared" si="11"/>
        <v/>
      </c>
    </row>
    <row r="215" spans="2:17" ht="15" hidden="1" customHeight="1" outlineLevel="4" thickBot="1">
      <c r="B215" s="108"/>
      <c r="C215" s="106"/>
      <c r="D215" s="106"/>
      <c r="E215" s="108"/>
      <c r="F215" s="108"/>
      <c r="G215" s="108"/>
      <c r="H215" s="108"/>
      <c r="I215" s="106"/>
      <c r="J215" s="106"/>
      <c r="K215" s="109"/>
      <c r="L215" s="106"/>
      <c r="M215" s="78" t="str">
        <f t="shared" si="9"/>
        <v/>
      </c>
      <c r="N215" s="25" t="str">
        <f t="shared" si="10"/>
        <v/>
      </c>
      <c r="O215" s="24"/>
      <c r="P215" s="25">
        <f>IFERROR($K215*(1-IF(J215="Yes",$I$270,0))*(1-IF(($N$267-$N$270)&gt;'Discount Structure'!$A$4,$I$271,0)),0)</f>
        <v>0</v>
      </c>
      <c r="Q215" s="25" t="str">
        <f t="shared" si="11"/>
        <v/>
      </c>
    </row>
    <row r="216" spans="2:17" ht="15" hidden="1" customHeight="1" outlineLevel="4" thickBot="1">
      <c r="B216" s="108"/>
      <c r="C216" s="106"/>
      <c r="D216" s="106"/>
      <c r="E216" s="108"/>
      <c r="F216" s="108"/>
      <c r="G216" s="108"/>
      <c r="H216" s="108"/>
      <c r="I216" s="106"/>
      <c r="J216" s="106"/>
      <c r="K216" s="109"/>
      <c r="L216" s="106"/>
      <c r="M216" s="78" t="str">
        <f t="shared" si="9"/>
        <v/>
      </c>
      <c r="N216" s="25" t="str">
        <f t="shared" si="10"/>
        <v/>
      </c>
      <c r="O216" s="24"/>
      <c r="P216" s="25">
        <f>IFERROR($K216*(1-IF(J216="Yes",$I$270,0))*(1-IF(($N$267-$N$270)&gt;'Discount Structure'!$A$4,$I$271,0)),0)</f>
        <v>0</v>
      </c>
      <c r="Q216" s="25" t="str">
        <f t="shared" si="11"/>
        <v/>
      </c>
    </row>
    <row r="217" spans="2:17" ht="15" hidden="1" customHeight="1" outlineLevel="4" thickBot="1">
      <c r="B217" s="108"/>
      <c r="C217" s="106"/>
      <c r="D217" s="106"/>
      <c r="E217" s="108"/>
      <c r="F217" s="108"/>
      <c r="G217" s="108"/>
      <c r="H217" s="108"/>
      <c r="I217" s="106"/>
      <c r="J217" s="106"/>
      <c r="K217" s="109"/>
      <c r="L217" s="106"/>
      <c r="M217" s="78" t="str">
        <f t="shared" si="9"/>
        <v/>
      </c>
      <c r="N217" s="25" t="str">
        <f t="shared" si="10"/>
        <v/>
      </c>
      <c r="O217" s="24"/>
      <c r="P217" s="25">
        <f>IFERROR($K217*(1-IF(J217="Yes",$I$270,0))*(1-IF(($N$267-$N$270)&gt;'Discount Structure'!$A$4,$I$271,0)),0)</f>
        <v>0</v>
      </c>
      <c r="Q217" s="25" t="str">
        <f t="shared" si="11"/>
        <v/>
      </c>
    </row>
    <row r="218" spans="2:17" ht="15" hidden="1" customHeight="1" outlineLevel="4" thickBot="1">
      <c r="B218" s="108"/>
      <c r="C218" s="106"/>
      <c r="D218" s="106"/>
      <c r="E218" s="108"/>
      <c r="F218" s="108"/>
      <c r="G218" s="108"/>
      <c r="H218" s="108"/>
      <c r="I218" s="106"/>
      <c r="J218" s="106"/>
      <c r="K218" s="109"/>
      <c r="L218" s="106"/>
      <c r="M218" s="78" t="str">
        <f t="shared" si="9"/>
        <v/>
      </c>
      <c r="N218" s="25" t="str">
        <f t="shared" si="10"/>
        <v/>
      </c>
      <c r="O218" s="24"/>
      <c r="P218" s="25">
        <f>IFERROR($K218*(1-IF(J218="Yes",$I$270,0))*(1-IF(($N$267-$N$270)&gt;'Discount Structure'!$A$4,$I$271,0)),0)</f>
        <v>0</v>
      </c>
      <c r="Q218" s="25" t="str">
        <f t="shared" si="11"/>
        <v/>
      </c>
    </row>
    <row r="219" spans="2:17" ht="15" hidden="1" customHeight="1" outlineLevel="4" thickBot="1">
      <c r="B219" s="108"/>
      <c r="C219" s="106"/>
      <c r="D219" s="106"/>
      <c r="E219" s="108"/>
      <c r="F219" s="108"/>
      <c r="G219" s="108"/>
      <c r="H219" s="108"/>
      <c r="I219" s="106"/>
      <c r="J219" s="106"/>
      <c r="K219" s="109"/>
      <c r="L219" s="106"/>
      <c r="M219" s="78" t="str">
        <f t="shared" si="9"/>
        <v/>
      </c>
      <c r="N219" s="25" t="str">
        <f t="shared" si="10"/>
        <v/>
      </c>
      <c r="O219" s="24"/>
      <c r="P219" s="25">
        <f>IFERROR($K219*(1-IF(J219="Yes",$I$270,0))*(1-IF(($N$267-$N$270)&gt;'Discount Structure'!$A$4,$I$271,0)),0)</f>
        <v>0</v>
      </c>
      <c r="Q219" s="25" t="str">
        <f t="shared" si="11"/>
        <v/>
      </c>
    </row>
    <row r="220" spans="2:17" ht="15" hidden="1" customHeight="1" outlineLevel="4" thickBot="1">
      <c r="B220" s="108"/>
      <c r="C220" s="106"/>
      <c r="D220" s="106"/>
      <c r="E220" s="108"/>
      <c r="F220" s="108"/>
      <c r="G220" s="108"/>
      <c r="H220" s="108"/>
      <c r="I220" s="106"/>
      <c r="J220" s="106"/>
      <c r="K220" s="109"/>
      <c r="L220" s="106"/>
      <c r="M220" s="78" t="str">
        <f t="shared" si="9"/>
        <v/>
      </c>
      <c r="N220" s="25" t="str">
        <f t="shared" si="10"/>
        <v/>
      </c>
      <c r="O220" s="24"/>
      <c r="P220" s="25">
        <f>IFERROR($K220*(1-IF(J220="Yes",$I$270,0))*(1-IF(($N$267-$N$270)&gt;'Discount Structure'!$A$4,$I$271,0)),0)</f>
        <v>0</v>
      </c>
      <c r="Q220" s="25" t="str">
        <f t="shared" si="11"/>
        <v/>
      </c>
    </row>
    <row r="221" spans="2:17" ht="15" hidden="1" customHeight="1" outlineLevel="4" thickBot="1">
      <c r="B221" s="108"/>
      <c r="C221" s="106"/>
      <c r="D221" s="106"/>
      <c r="E221" s="108"/>
      <c r="F221" s="108"/>
      <c r="G221" s="108"/>
      <c r="H221" s="108"/>
      <c r="I221" s="106"/>
      <c r="J221" s="106"/>
      <c r="K221" s="109"/>
      <c r="L221" s="106"/>
      <c r="M221" s="78" t="str">
        <f t="shared" si="9"/>
        <v/>
      </c>
      <c r="N221" s="25" t="str">
        <f t="shared" si="10"/>
        <v/>
      </c>
      <c r="O221" s="24"/>
      <c r="P221" s="25">
        <f>IFERROR($K221*(1-IF(J221="Yes",$I$270,0))*(1-IF(($N$267-$N$270)&gt;'Discount Structure'!$A$4,$I$271,0)),0)</f>
        <v>0</v>
      </c>
      <c r="Q221" s="25" t="str">
        <f t="shared" si="11"/>
        <v/>
      </c>
    </row>
    <row r="222" spans="2:17" ht="15" hidden="1" customHeight="1" outlineLevel="4" thickBot="1">
      <c r="B222" s="108"/>
      <c r="C222" s="106"/>
      <c r="D222" s="106"/>
      <c r="E222" s="108"/>
      <c r="F222" s="108"/>
      <c r="G222" s="108"/>
      <c r="H222" s="108"/>
      <c r="I222" s="106"/>
      <c r="J222" s="106"/>
      <c r="K222" s="109"/>
      <c r="L222" s="106"/>
      <c r="M222" s="78" t="str">
        <f t="shared" si="9"/>
        <v/>
      </c>
      <c r="N222" s="25" t="str">
        <f t="shared" si="10"/>
        <v/>
      </c>
      <c r="O222" s="24"/>
      <c r="P222" s="25">
        <f>IFERROR($K222*(1-IF(J222="Yes",$I$270,0))*(1-IF(($N$267-$N$270)&gt;'Discount Structure'!$A$4,$I$271,0)),0)</f>
        <v>0</v>
      </c>
      <c r="Q222" s="25" t="str">
        <f t="shared" si="11"/>
        <v/>
      </c>
    </row>
    <row r="223" spans="2:17" ht="15" hidden="1" customHeight="1" outlineLevel="4" thickBot="1">
      <c r="B223" s="108"/>
      <c r="C223" s="106"/>
      <c r="D223" s="106"/>
      <c r="E223" s="108"/>
      <c r="F223" s="108"/>
      <c r="G223" s="108"/>
      <c r="H223" s="108"/>
      <c r="I223" s="106"/>
      <c r="J223" s="106"/>
      <c r="K223" s="109"/>
      <c r="L223" s="106"/>
      <c r="M223" s="78" t="str">
        <f t="shared" si="9"/>
        <v/>
      </c>
      <c r="N223" s="25" t="str">
        <f t="shared" si="10"/>
        <v/>
      </c>
      <c r="O223" s="24"/>
      <c r="P223" s="25">
        <f>IFERROR($K223*(1-IF(J223="Yes",$I$270,0))*(1-IF(($N$267-$N$270)&gt;'Discount Structure'!$A$4,$I$271,0)),0)</f>
        <v>0</v>
      </c>
      <c r="Q223" s="25" t="str">
        <f t="shared" si="11"/>
        <v/>
      </c>
    </row>
    <row r="224" spans="2:17" ht="15" hidden="1" customHeight="1" outlineLevel="4" thickBot="1">
      <c r="B224" s="108"/>
      <c r="C224" s="106"/>
      <c r="D224" s="106"/>
      <c r="E224" s="108"/>
      <c r="F224" s="108"/>
      <c r="G224" s="108"/>
      <c r="H224" s="108"/>
      <c r="I224" s="106"/>
      <c r="J224" s="106"/>
      <c r="K224" s="109"/>
      <c r="L224" s="106"/>
      <c r="M224" s="78" t="str">
        <f t="shared" si="9"/>
        <v/>
      </c>
      <c r="N224" s="25" t="str">
        <f t="shared" si="10"/>
        <v/>
      </c>
      <c r="O224" s="24"/>
      <c r="P224" s="25">
        <f>IFERROR($K224*(1-IF(J224="Yes",$I$270,0))*(1-IF(($N$267-$N$270)&gt;'Discount Structure'!$A$4,$I$271,0)),0)</f>
        <v>0</v>
      </c>
      <c r="Q224" s="25" t="str">
        <f t="shared" si="11"/>
        <v/>
      </c>
    </row>
    <row r="225" spans="2:17" ht="15" hidden="1" customHeight="1" outlineLevel="4" thickBot="1">
      <c r="B225" s="108"/>
      <c r="C225" s="106"/>
      <c r="D225" s="106"/>
      <c r="E225" s="108"/>
      <c r="F225" s="108"/>
      <c r="G225" s="108"/>
      <c r="H225" s="108"/>
      <c r="I225" s="106"/>
      <c r="J225" s="106"/>
      <c r="K225" s="109"/>
      <c r="L225" s="106"/>
      <c r="M225" s="78" t="str">
        <f t="shared" si="9"/>
        <v/>
      </c>
      <c r="N225" s="25" t="str">
        <f t="shared" si="10"/>
        <v/>
      </c>
      <c r="O225" s="24"/>
      <c r="P225" s="25">
        <f>IFERROR($K225*(1-IF(J225="Yes",$I$270,0))*(1-IF(($N$267-$N$270)&gt;'Discount Structure'!$A$4,$I$271,0)),0)</f>
        <v>0</v>
      </c>
      <c r="Q225" s="25" t="str">
        <f t="shared" si="11"/>
        <v/>
      </c>
    </row>
    <row r="226" spans="2:17" ht="15" hidden="1" customHeight="1" outlineLevel="4" thickBot="1">
      <c r="B226" s="108"/>
      <c r="C226" s="106"/>
      <c r="D226" s="106"/>
      <c r="E226" s="108"/>
      <c r="F226" s="108"/>
      <c r="G226" s="108"/>
      <c r="H226" s="108"/>
      <c r="I226" s="106"/>
      <c r="J226" s="106"/>
      <c r="K226" s="109"/>
      <c r="L226" s="106"/>
      <c r="M226" s="78" t="str">
        <f t="shared" si="9"/>
        <v/>
      </c>
      <c r="N226" s="25" t="str">
        <f t="shared" si="10"/>
        <v/>
      </c>
      <c r="O226" s="24"/>
      <c r="P226" s="25">
        <f>IFERROR($K226*(1-IF(J226="Yes",$I$270,0))*(1-IF(($N$267-$N$270)&gt;'Discount Structure'!$A$4,$I$271,0)),0)</f>
        <v>0</v>
      </c>
      <c r="Q226" s="25" t="str">
        <f t="shared" si="11"/>
        <v/>
      </c>
    </row>
    <row r="227" spans="2:17" ht="15" hidden="1" customHeight="1" outlineLevel="4" thickBot="1">
      <c r="B227" s="108"/>
      <c r="C227" s="106"/>
      <c r="D227" s="106"/>
      <c r="E227" s="108"/>
      <c r="F227" s="108"/>
      <c r="G227" s="108"/>
      <c r="H227" s="108"/>
      <c r="I227" s="106"/>
      <c r="J227" s="106"/>
      <c r="K227" s="109"/>
      <c r="L227" s="106"/>
      <c r="M227" s="78" t="str">
        <f t="shared" si="9"/>
        <v/>
      </c>
      <c r="N227" s="25" t="str">
        <f t="shared" si="10"/>
        <v/>
      </c>
      <c r="O227" s="24"/>
      <c r="P227" s="25">
        <f>IFERROR($K227*(1-IF(J227="Yes",$I$270,0))*(1-IF(($N$267-$N$270)&gt;'Discount Structure'!$A$4,$I$271,0)),0)</f>
        <v>0</v>
      </c>
      <c r="Q227" s="25" t="str">
        <f t="shared" si="11"/>
        <v/>
      </c>
    </row>
    <row r="228" spans="2:17" ht="15" hidden="1" customHeight="1" outlineLevel="4" thickBot="1">
      <c r="B228" s="108"/>
      <c r="C228" s="106"/>
      <c r="D228" s="106"/>
      <c r="E228" s="108"/>
      <c r="F228" s="108"/>
      <c r="G228" s="108"/>
      <c r="H228" s="108"/>
      <c r="I228" s="106"/>
      <c r="J228" s="106"/>
      <c r="K228" s="109"/>
      <c r="L228" s="106"/>
      <c r="M228" s="78" t="str">
        <f t="shared" si="9"/>
        <v/>
      </c>
      <c r="N228" s="25" t="str">
        <f t="shared" si="10"/>
        <v/>
      </c>
      <c r="O228" s="24"/>
      <c r="P228" s="25">
        <f>IFERROR($K228*(1-IF(J228="Yes",$I$270,0))*(1-IF(($N$267-$N$270)&gt;'Discount Structure'!$A$4,$I$271,0)),0)</f>
        <v>0</v>
      </c>
      <c r="Q228" s="25" t="str">
        <f t="shared" si="11"/>
        <v/>
      </c>
    </row>
    <row r="229" spans="2:17" ht="15" hidden="1" customHeight="1" outlineLevel="4" thickBot="1">
      <c r="B229" s="108"/>
      <c r="C229" s="106"/>
      <c r="D229" s="106"/>
      <c r="E229" s="108"/>
      <c r="F229" s="108"/>
      <c r="G229" s="108"/>
      <c r="H229" s="108"/>
      <c r="I229" s="106"/>
      <c r="J229" s="106"/>
      <c r="K229" s="109"/>
      <c r="L229" s="106"/>
      <c r="M229" s="78" t="str">
        <f t="shared" si="9"/>
        <v/>
      </c>
      <c r="N229" s="25" t="str">
        <f t="shared" si="10"/>
        <v/>
      </c>
      <c r="O229" s="24"/>
      <c r="P229" s="25">
        <f>IFERROR($K229*(1-IF(J229="Yes",$I$270,0))*(1-IF(($N$267-$N$270)&gt;'Discount Structure'!$A$4,$I$271,0)),0)</f>
        <v>0</v>
      </c>
      <c r="Q229" s="25" t="str">
        <f t="shared" si="11"/>
        <v/>
      </c>
    </row>
    <row r="230" spans="2:17" ht="15" hidden="1" customHeight="1" outlineLevel="4" thickBot="1">
      <c r="B230" s="108"/>
      <c r="C230" s="106"/>
      <c r="D230" s="106"/>
      <c r="E230" s="108"/>
      <c r="F230" s="108"/>
      <c r="G230" s="108"/>
      <c r="H230" s="108"/>
      <c r="I230" s="106"/>
      <c r="J230" s="106"/>
      <c r="K230" s="109"/>
      <c r="L230" s="106"/>
      <c r="M230" s="78" t="str">
        <f t="shared" si="9"/>
        <v/>
      </c>
      <c r="N230" s="25" t="str">
        <f t="shared" si="10"/>
        <v/>
      </c>
      <c r="O230" s="24"/>
      <c r="P230" s="25">
        <f>IFERROR($K230*(1-IF(J230="Yes",$I$270,0))*(1-IF(($N$267-$N$270)&gt;'Discount Structure'!$A$4,$I$271,0)),0)</f>
        <v>0</v>
      </c>
      <c r="Q230" s="25" t="str">
        <f t="shared" si="11"/>
        <v/>
      </c>
    </row>
    <row r="231" spans="2:17" ht="15" hidden="1" customHeight="1" outlineLevel="4" thickBot="1">
      <c r="B231" s="108"/>
      <c r="C231" s="106"/>
      <c r="D231" s="106"/>
      <c r="E231" s="108"/>
      <c r="F231" s="108"/>
      <c r="G231" s="108"/>
      <c r="H231" s="108"/>
      <c r="I231" s="106"/>
      <c r="J231" s="106"/>
      <c r="K231" s="109"/>
      <c r="L231" s="106"/>
      <c r="M231" s="78" t="str">
        <f t="shared" si="9"/>
        <v/>
      </c>
      <c r="N231" s="25" t="str">
        <f t="shared" si="10"/>
        <v/>
      </c>
      <c r="O231" s="24"/>
      <c r="P231" s="25">
        <f>IFERROR($K231*(1-IF(J231="Yes",$I$270,0))*(1-IF(($N$267-$N$270)&gt;'Discount Structure'!$A$4,$I$271,0)),0)</f>
        <v>0</v>
      </c>
      <c r="Q231" s="25" t="str">
        <f t="shared" si="11"/>
        <v/>
      </c>
    </row>
    <row r="232" spans="2:17" ht="15" hidden="1" customHeight="1" outlineLevel="4" thickBot="1">
      <c r="B232" s="108"/>
      <c r="C232" s="106"/>
      <c r="D232" s="106"/>
      <c r="E232" s="108"/>
      <c r="F232" s="108"/>
      <c r="G232" s="108"/>
      <c r="H232" s="108"/>
      <c r="I232" s="106"/>
      <c r="J232" s="106"/>
      <c r="K232" s="109"/>
      <c r="L232" s="106"/>
      <c r="M232" s="78" t="str">
        <f t="shared" si="9"/>
        <v/>
      </c>
      <c r="N232" s="25" t="str">
        <f t="shared" si="10"/>
        <v/>
      </c>
      <c r="O232" s="24"/>
      <c r="P232" s="25">
        <f>IFERROR($K232*(1-IF(J232="Yes",$I$270,0))*(1-IF(($N$267-$N$270)&gt;'Discount Structure'!$A$4,$I$271,0)),0)</f>
        <v>0</v>
      </c>
      <c r="Q232" s="25" t="str">
        <f t="shared" si="11"/>
        <v/>
      </c>
    </row>
    <row r="233" spans="2:17" ht="15" hidden="1" customHeight="1" outlineLevel="4" thickBot="1">
      <c r="B233" s="108"/>
      <c r="C233" s="106"/>
      <c r="D233" s="106"/>
      <c r="E233" s="108"/>
      <c r="F233" s="108"/>
      <c r="G233" s="108"/>
      <c r="H233" s="108"/>
      <c r="I233" s="106"/>
      <c r="J233" s="106"/>
      <c r="K233" s="109"/>
      <c r="L233" s="106"/>
      <c r="M233" s="78" t="str">
        <f t="shared" si="9"/>
        <v/>
      </c>
      <c r="N233" s="25" t="str">
        <f t="shared" si="10"/>
        <v/>
      </c>
      <c r="O233" s="24"/>
      <c r="P233" s="25">
        <f>IFERROR($K233*(1-IF(J233="Yes",$I$270,0))*(1-IF(($N$267-$N$270)&gt;'Discount Structure'!$A$4,$I$271,0)),0)</f>
        <v>0</v>
      </c>
      <c r="Q233" s="25" t="str">
        <f t="shared" si="11"/>
        <v/>
      </c>
    </row>
    <row r="234" spans="2:17" ht="15" hidden="1" customHeight="1" outlineLevel="4" thickBot="1">
      <c r="B234" s="108"/>
      <c r="C234" s="106"/>
      <c r="D234" s="106"/>
      <c r="E234" s="108"/>
      <c r="F234" s="108"/>
      <c r="G234" s="108"/>
      <c r="H234" s="108"/>
      <c r="I234" s="106"/>
      <c r="J234" s="106"/>
      <c r="K234" s="109"/>
      <c r="L234" s="106"/>
      <c r="M234" s="78" t="str">
        <f t="shared" si="9"/>
        <v/>
      </c>
      <c r="N234" s="25" t="str">
        <f t="shared" si="10"/>
        <v/>
      </c>
      <c r="O234" s="24"/>
      <c r="P234" s="25">
        <f>IFERROR($K234*(1-IF(J234="Yes",$I$270,0))*(1-IF(($N$267-$N$270)&gt;'Discount Structure'!$A$4,$I$271,0)),0)</f>
        <v>0</v>
      </c>
      <c r="Q234" s="25" t="str">
        <f t="shared" si="11"/>
        <v/>
      </c>
    </row>
    <row r="235" spans="2:17" ht="15" hidden="1" customHeight="1" outlineLevel="4" thickBot="1">
      <c r="B235" s="108"/>
      <c r="C235" s="106"/>
      <c r="D235" s="106"/>
      <c r="E235" s="108"/>
      <c r="F235" s="108"/>
      <c r="G235" s="108"/>
      <c r="H235" s="108"/>
      <c r="I235" s="106"/>
      <c r="J235" s="106"/>
      <c r="K235" s="109"/>
      <c r="L235" s="106"/>
      <c r="M235" s="78" t="str">
        <f t="shared" si="9"/>
        <v/>
      </c>
      <c r="N235" s="25" t="str">
        <f t="shared" si="10"/>
        <v/>
      </c>
      <c r="O235" s="24"/>
      <c r="P235" s="25">
        <f>IFERROR($K235*(1-IF(J235="Yes",$I$270,0))*(1-IF(($N$267-$N$270)&gt;'Discount Structure'!$A$4,$I$271,0)),0)</f>
        <v>0</v>
      </c>
      <c r="Q235" s="25" t="str">
        <f t="shared" si="11"/>
        <v/>
      </c>
    </row>
    <row r="236" spans="2:17" ht="15" hidden="1" customHeight="1" outlineLevel="4" thickBot="1">
      <c r="B236" s="108"/>
      <c r="C236" s="106"/>
      <c r="D236" s="106"/>
      <c r="E236" s="108"/>
      <c r="F236" s="108"/>
      <c r="G236" s="108"/>
      <c r="H236" s="108"/>
      <c r="I236" s="106"/>
      <c r="J236" s="106"/>
      <c r="K236" s="109"/>
      <c r="L236" s="106"/>
      <c r="M236" s="78" t="str">
        <f t="shared" si="9"/>
        <v/>
      </c>
      <c r="N236" s="25" t="str">
        <f t="shared" si="10"/>
        <v/>
      </c>
      <c r="O236" s="24"/>
      <c r="P236" s="25">
        <f>IFERROR($K236*(1-IF(J236="Yes",$I$270,0))*(1-IF(($N$267-$N$270)&gt;'Discount Structure'!$A$4,$I$271,0)),0)</f>
        <v>0</v>
      </c>
      <c r="Q236" s="25" t="str">
        <f t="shared" si="11"/>
        <v/>
      </c>
    </row>
    <row r="237" spans="2:17" ht="15" hidden="1" customHeight="1" outlineLevel="4" thickBot="1">
      <c r="B237" s="108"/>
      <c r="C237" s="106"/>
      <c r="D237" s="106"/>
      <c r="E237" s="108"/>
      <c r="F237" s="108"/>
      <c r="G237" s="108"/>
      <c r="H237" s="108"/>
      <c r="I237" s="106"/>
      <c r="J237" s="106"/>
      <c r="K237" s="109"/>
      <c r="L237" s="106"/>
      <c r="M237" s="78" t="str">
        <f t="shared" si="9"/>
        <v/>
      </c>
      <c r="N237" s="25" t="str">
        <f t="shared" si="10"/>
        <v/>
      </c>
      <c r="O237" s="24"/>
      <c r="P237" s="25">
        <f>IFERROR($K237*(1-IF(J237="Yes",$I$270,0))*(1-IF(($N$267-$N$270)&gt;'Discount Structure'!$A$4,$I$271,0)),0)</f>
        <v>0</v>
      </c>
      <c r="Q237" s="25" t="str">
        <f t="shared" si="11"/>
        <v/>
      </c>
    </row>
    <row r="238" spans="2:17" ht="15" hidden="1" customHeight="1" outlineLevel="4" thickBot="1">
      <c r="B238" s="108"/>
      <c r="C238" s="106"/>
      <c r="D238" s="106"/>
      <c r="E238" s="108"/>
      <c r="F238" s="108"/>
      <c r="G238" s="108"/>
      <c r="H238" s="108"/>
      <c r="I238" s="106"/>
      <c r="J238" s="106"/>
      <c r="K238" s="109"/>
      <c r="L238" s="106"/>
      <c r="M238" s="78" t="str">
        <f t="shared" si="9"/>
        <v/>
      </c>
      <c r="N238" s="25" t="str">
        <f t="shared" si="10"/>
        <v/>
      </c>
      <c r="O238" s="24"/>
      <c r="P238" s="25">
        <f>IFERROR($K238*(1-IF(J238="Yes",$I$270,0))*(1-IF(($N$267-$N$270)&gt;'Discount Structure'!$A$4,$I$271,0)),0)</f>
        <v>0</v>
      </c>
      <c r="Q238" s="25" t="str">
        <f t="shared" si="11"/>
        <v/>
      </c>
    </row>
    <row r="239" spans="2:17" ht="15" hidden="1" customHeight="1" outlineLevel="4" thickBot="1">
      <c r="B239" s="108"/>
      <c r="C239" s="106"/>
      <c r="D239" s="106"/>
      <c r="E239" s="108"/>
      <c r="F239" s="108"/>
      <c r="G239" s="108"/>
      <c r="H239" s="108"/>
      <c r="I239" s="106"/>
      <c r="J239" s="106"/>
      <c r="K239" s="109"/>
      <c r="L239" s="106"/>
      <c r="M239" s="78" t="str">
        <f t="shared" si="9"/>
        <v/>
      </c>
      <c r="N239" s="25" t="str">
        <f t="shared" si="10"/>
        <v/>
      </c>
      <c r="O239" s="24"/>
      <c r="P239" s="25">
        <f>IFERROR($K239*(1-IF(J239="Yes",$I$270,0))*(1-IF(($N$267-$N$270)&gt;'Discount Structure'!$A$4,$I$271,0)),0)</f>
        <v>0</v>
      </c>
      <c r="Q239" s="25" t="str">
        <f t="shared" si="11"/>
        <v/>
      </c>
    </row>
    <row r="240" spans="2:17" ht="15" hidden="1" customHeight="1" outlineLevel="4" thickBot="1">
      <c r="B240" s="108"/>
      <c r="C240" s="106"/>
      <c r="D240" s="106"/>
      <c r="E240" s="108"/>
      <c r="F240" s="108"/>
      <c r="G240" s="108"/>
      <c r="H240" s="108"/>
      <c r="I240" s="106"/>
      <c r="J240" s="106"/>
      <c r="K240" s="109"/>
      <c r="L240" s="106"/>
      <c r="M240" s="78" t="str">
        <f t="shared" si="9"/>
        <v/>
      </c>
      <c r="N240" s="25" t="str">
        <f t="shared" si="10"/>
        <v/>
      </c>
      <c r="O240" s="24"/>
      <c r="P240" s="25">
        <f>IFERROR($K240*(1-IF(J240="Yes",$I$270,0))*(1-IF(($N$267-$N$270)&gt;'Discount Structure'!$A$4,$I$271,0)),0)</f>
        <v>0</v>
      </c>
      <c r="Q240" s="25" t="str">
        <f t="shared" si="11"/>
        <v/>
      </c>
    </row>
    <row r="241" spans="2:17" ht="15" hidden="1" customHeight="1" outlineLevel="4" thickBot="1">
      <c r="B241" s="108"/>
      <c r="C241" s="106"/>
      <c r="D241" s="106"/>
      <c r="E241" s="108"/>
      <c r="F241" s="108"/>
      <c r="G241" s="108"/>
      <c r="H241" s="108"/>
      <c r="I241" s="106"/>
      <c r="J241" s="106"/>
      <c r="K241" s="109"/>
      <c r="L241" s="106"/>
      <c r="M241" s="78" t="str">
        <f t="shared" si="9"/>
        <v/>
      </c>
      <c r="N241" s="25" t="str">
        <f t="shared" si="10"/>
        <v/>
      </c>
      <c r="O241" s="24"/>
      <c r="P241" s="25">
        <f>IFERROR($K241*(1-IF(J241="Yes",$I$270,0))*(1-IF(($N$267-$N$270)&gt;'Discount Structure'!$A$4,$I$271,0)),0)</f>
        <v>0</v>
      </c>
      <c r="Q241" s="25" t="str">
        <f t="shared" si="11"/>
        <v/>
      </c>
    </row>
    <row r="242" spans="2:17" ht="15" hidden="1" customHeight="1" outlineLevel="4" thickBot="1">
      <c r="B242" s="108"/>
      <c r="C242" s="106"/>
      <c r="D242" s="106"/>
      <c r="E242" s="108"/>
      <c r="F242" s="108"/>
      <c r="G242" s="108"/>
      <c r="H242" s="108"/>
      <c r="I242" s="106"/>
      <c r="J242" s="106"/>
      <c r="K242" s="109"/>
      <c r="L242" s="106"/>
      <c r="M242" s="78" t="str">
        <f t="shared" si="9"/>
        <v/>
      </c>
      <c r="N242" s="25" t="str">
        <f t="shared" si="10"/>
        <v/>
      </c>
      <c r="O242" s="24"/>
      <c r="P242" s="25">
        <f>IFERROR($K242*(1-IF(J242="Yes",$I$270,0))*(1-IF(($N$267-$N$270)&gt;'Discount Structure'!$A$4,$I$271,0)),0)</f>
        <v>0</v>
      </c>
      <c r="Q242" s="25" t="str">
        <f t="shared" si="11"/>
        <v/>
      </c>
    </row>
    <row r="243" spans="2:17" ht="15" hidden="1" customHeight="1" outlineLevel="4" thickBot="1">
      <c r="B243" s="108"/>
      <c r="C243" s="106"/>
      <c r="D243" s="106"/>
      <c r="E243" s="108"/>
      <c r="F243" s="108"/>
      <c r="G243" s="108"/>
      <c r="H243" s="108"/>
      <c r="I243" s="106"/>
      <c r="J243" s="106"/>
      <c r="K243" s="109"/>
      <c r="L243" s="106"/>
      <c r="M243" s="78" t="str">
        <f t="shared" si="9"/>
        <v/>
      </c>
      <c r="N243" s="25" t="str">
        <f t="shared" si="10"/>
        <v/>
      </c>
      <c r="O243" s="24"/>
      <c r="P243" s="25">
        <f>IFERROR($K243*(1-IF(J243="Yes",$I$270,0))*(1-IF(($N$267-$N$270)&gt;'Discount Structure'!$A$4,$I$271,0)),0)</f>
        <v>0</v>
      </c>
      <c r="Q243" s="25" t="str">
        <f t="shared" si="11"/>
        <v/>
      </c>
    </row>
    <row r="244" spans="2:17" ht="15" hidden="1" customHeight="1" outlineLevel="4" thickBot="1">
      <c r="B244" s="108"/>
      <c r="C244" s="106"/>
      <c r="D244" s="106"/>
      <c r="E244" s="108"/>
      <c r="F244" s="108"/>
      <c r="G244" s="108"/>
      <c r="H244" s="108"/>
      <c r="I244" s="106"/>
      <c r="J244" s="106"/>
      <c r="K244" s="109"/>
      <c r="L244" s="106"/>
      <c r="M244" s="78" t="str">
        <f t="shared" si="9"/>
        <v/>
      </c>
      <c r="N244" s="25" t="str">
        <f t="shared" si="10"/>
        <v/>
      </c>
      <c r="O244" s="24"/>
      <c r="P244" s="25">
        <f>IFERROR($K244*(1-IF(J244="Yes",$I$270,0))*(1-IF(($N$267-$N$270)&gt;'Discount Structure'!$A$4,$I$271,0)),0)</f>
        <v>0</v>
      </c>
      <c r="Q244" s="25" t="str">
        <f t="shared" si="11"/>
        <v/>
      </c>
    </row>
    <row r="245" spans="2:17" ht="15" hidden="1" customHeight="1" outlineLevel="4" thickBot="1">
      <c r="B245" s="108"/>
      <c r="C245" s="106"/>
      <c r="D245" s="106"/>
      <c r="E245" s="108"/>
      <c r="F245" s="108"/>
      <c r="G245" s="108"/>
      <c r="H245" s="108"/>
      <c r="I245" s="106"/>
      <c r="J245" s="106"/>
      <c r="K245" s="109"/>
      <c r="L245" s="106"/>
      <c r="M245" s="78" t="str">
        <f t="shared" si="9"/>
        <v/>
      </c>
      <c r="N245" s="25" t="str">
        <f t="shared" si="10"/>
        <v/>
      </c>
      <c r="O245" s="24"/>
      <c r="P245" s="25">
        <f>IFERROR($K245*(1-IF(J245="Yes",$I$270,0))*(1-IF(($N$267-$N$270)&gt;'Discount Structure'!$A$4,$I$271,0)),0)</f>
        <v>0</v>
      </c>
      <c r="Q245" s="25" t="str">
        <f t="shared" si="11"/>
        <v/>
      </c>
    </row>
    <row r="246" spans="2:17" ht="15" hidden="1" customHeight="1" outlineLevel="4" thickBot="1">
      <c r="B246" s="108"/>
      <c r="C246" s="106"/>
      <c r="D246" s="106"/>
      <c r="E246" s="108"/>
      <c r="F246" s="108"/>
      <c r="G246" s="108"/>
      <c r="H246" s="108"/>
      <c r="I246" s="106"/>
      <c r="J246" s="106"/>
      <c r="K246" s="109"/>
      <c r="L246" s="106"/>
      <c r="M246" s="78" t="str">
        <f t="shared" si="9"/>
        <v/>
      </c>
      <c r="N246" s="25" t="str">
        <f t="shared" si="10"/>
        <v/>
      </c>
      <c r="O246" s="24"/>
      <c r="P246" s="25">
        <f>IFERROR($K246*(1-IF(J246="Yes",$I$270,0))*(1-IF(($N$267-$N$270)&gt;'Discount Structure'!$A$4,$I$271,0)),0)</f>
        <v>0</v>
      </c>
      <c r="Q246" s="25" t="str">
        <f t="shared" si="11"/>
        <v/>
      </c>
    </row>
    <row r="247" spans="2:17" ht="15" hidden="1" customHeight="1" outlineLevel="4" thickBot="1">
      <c r="B247" s="108"/>
      <c r="C247" s="106"/>
      <c r="D247" s="106"/>
      <c r="E247" s="108"/>
      <c r="F247" s="108"/>
      <c r="G247" s="108"/>
      <c r="H247" s="108"/>
      <c r="I247" s="106"/>
      <c r="J247" s="106"/>
      <c r="K247" s="109"/>
      <c r="L247" s="106"/>
      <c r="M247" s="78" t="str">
        <f t="shared" si="9"/>
        <v/>
      </c>
      <c r="N247" s="25" t="str">
        <f t="shared" si="10"/>
        <v/>
      </c>
      <c r="O247" s="24"/>
      <c r="P247" s="25">
        <f>IFERROR($K247*(1-IF(J247="Yes",$I$270,0))*(1-IF(($N$267-$N$270)&gt;'Discount Structure'!$A$4,$I$271,0)),0)</f>
        <v>0</v>
      </c>
      <c r="Q247" s="25" t="str">
        <f t="shared" si="11"/>
        <v/>
      </c>
    </row>
    <row r="248" spans="2:17" ht="15" hidden="1" customHeight="1" outlineLevel="4" thickBot="1">
      <c r="B248" s="108"/>
      <c r="C248" s="106"/>
      <c r="D248" s="106"/>
      <c r="E248" s="108"/>
      <c r="F248" s="108"/>
      <c r="G248" s="108"/>
      <c r="H248" s="108"/>
      <c r="I248" s="106"/>
      <c r="J248" s="106"/>
      <c r="K248" s="109"/>
      <c r="L248" s="106"/>
      <c r="M248" s="78" t="str">
        <f t="shared" si="9"/>
        <v/>
      </c>
      <c r="N248" s="25" t="str">
        <f t="shared" si="10"/>
        <v/>
      </c>
      <c r="O248" s="24"/>
      <c r="P248" s="25">
        <f>IFERROR($K248*(1-IF(J248="Yes",$I$270,0))*(1-IF(($N$267-$N$270)&gt;'Discount Structure'!$A$4,$I$271,0)),0)</f>
        <v>0</v>
      </c>
      <c r="Q248" s="25" t="str">
        <f t="shared" si="11"/>
        <v/>
      </c>
    </row>
    <row r="249" spans="2:17" ht="15" hidden="1" customHeight="1" outlineLevel="4" thickBot="1">
      <c r="B249" s="108"/>
      <c r="C249" s="106"/>
      <c r="D249" s="106"/>
      <c r="E249" s="108"/>
      <c r="F249" s="108"/>
      <c r="G249" s="108"/>
      <c r="H249" s="108"/>
      <c r="I249" s="106"/>
      <c r="J249" s="106"/>
      <c r="K249" s="109"/>
      <c r="L249" s="106"/>
      <c r="M249" s="78" t="str">
        <f t="shared" si="9"/>
        <v/>
      </c>
      <c r="N249" s="25" t="str">
        <f t="shared" si="10"/>
        <v/>
      </c>
      <c r="O249" s="24"/>
      <c r="P249" s="25">
        <f>IFERROR($K249*(1-IF(J249="Yes",$I$270,0))*(1-IF(($N$267-$N$270)&gt;'Discount Structure'!$A$4,$I$271,0)),0)</f>
        <v>0</v>
      </c>
      <c r="Q249" s="25" t="str">
        <f t="shared" si="11"/>
        <v/>
      </c>
    </row>
    <row r="250" spans="2:17" ht="15" hidden="1" customHeight="1" outlineLevel="4" thickBot="1">
      <c r="B250" s="108"/>
      <c r="C250" s="106"/>
      <c r="D250" s="106"/>
      <c r="E250" s="108"/>
      <c r="F250" s="108"/>
      <c r="G250" s="108"/>
      <c r="H250" s="108"/>
      <c r="I250" s="106"/>
      <c r="J250" s="106"/>
      <c r="K250" s="109"/>
      <c r="L250" s="106"/>
      <c r="M250" s="78" t="str">
        <f t="shared" si="9"/>
        <v/>
      </c>
      <c r="N250" s="25" t="str">
        <f t="shared" si="10"/>
        <v/>
      </c>
      <c r="O250" s="24"/>
      <c r="P250" s="25">
        <f>IFERROR($K250*(1-IF(J250="Yes",$I$270,0))*(1-IF(($N$267-$N$270)&gt;'Discount Structure'!$A$4,$I$271,0)),0)</f>
        <v>0</v>
      </c>
      <c r="Q250" s="25" t="str">
        <f t="shared" si="11"/>
        <v/>
      </c>
    </row>
    <row r="251" spans="2:17" ht="15" hidden="1" customHeight="1" outlineLevel="4" thickBot="1">
      <c r="B251" s="108"/>
      <c r="C251" s="106"/>
      <c r="D251" s="106"/>
      <c r="E251" s="108"/>
      <c r="F251" s="108"/>
      <c r="G251" s="108"/>
      <c r="H251" s="108"/>
      <c r="I251" s="106"/>
      <c r="J251" s="106"/>
      <c r="K251" s="109"/>
      <c r="L251" s="106"/>
      <c r="M251" s="78" t="str">
        <f t="shared" si="9"/>
        <v/>
      </c>
      <c r="N251" s="25" t="str">
        <f t="shared" si="10"/>
        <v/>
      </c>
      <c r="O251" s="24"/>
      <c r="P251" s="25">
        <f>IFERROR($K251*(1-IF(J251="Yes",$I$270,0))*(1-IF(($N$267-$N$270)&gt;'Discount Structure'!$A$4,$I$271,0)),0)</f>
        <v>0</v>
      </c>
      <c r="Q251" s="25" t="str">
        <f t="shared" si="11"/>
        <v/>
      </c>
    </row>
    <row r="252" spans="2:17" ht="15" hidden="1" customHeight="1" outlineLevel="4" thickBot="1">
      <c r="B252" s="108"/>
      <c r="C252" s="106"/>
      <c r="D252" s="106"/>
      <c r="E252" s="108"/>
      <c r="F252" s="108"/>
      <c r="G252" s="108"/>
      <c r="H252" s="108"/>
      <c r="I252" s="106"/>
      <c r="J252" s="106"/>
      <c r="K252" s="109"/>
      <c r="L252" s="106"/>
      <c r="M252" s="78" t="str">
        <f t="shared" si="9"/>
        <v/>
      </c>
      <c r="N252" s="25" t="str">
        <f t="shared" si="10"/>
        <v/>
      </c>
      <c r="O252" s="24"/>
      <c r="P252" s="25">
        <f>IFERROR($K252*(1-IF(J252="Yes",$I$270,0))*(1-IF(($N$267-$N$270)&gt;'Discount Structure'!$A$4,$I$271,0)),0)</f>
        <v>0</v>
      </c>
      <c r="Q252" s="25" t="str">
        <f t="shared" si="11"/>
        <v/>
      </c>
    </row>
    <row r="253" spans="2:17" ht="15" hidden="1" customHeight="1" outlineLevel="4" thickBot="1">
      <c r="B253" s="108"/>
      <c r="C253" s="106"/>
      <c r="D253" s="106"/>
      <c r="E253" s="108"/>
      <c r="F253" s="108"/>
      <c r="G253" s="108"/>
      <c r="H253" s="108"/>
      <c r="I253" s="106"/>
      <c r="J253" s="106"/>
      <c r="K253" s="109"/>
      <c r="L253" s="106"/>
      <c r="M253" s="78" t="str">
        <f t="shared" si="9"/>
        <v/>
      </c>
      <c r="N253" s="25" t="str">
        <f t="shared" si="10"/>
        <v/>
      </c>
      <c r="O253" s="24"/>
      <c r="P253" s="25">
        <f>IFERROR($K253*(1-IF(J253="Yes",$I$270,0))*(1-IF(($N$267-$N$270)&gt;'Discount Structure'!$A$4,$I$271,0)),0)</f>
        <v>0</v>
      </c>
      <c r="Q253" s="25" t="str">
        <f t="shared" si="11"/>
        <v/>
      </c>
    </row>
    <row r="254" spans="2:17" ht="15" hidden="1" customHeight="1" outlineLevel="4" thickBot="1">
      <c r="B254" s="108"/>
      <c r="C254" s="106"/>
      <c r="D254" s="106"/>
      <c r="E254" s="108"/>
      <c r="F254" s="108"/>
      <c r="G254" s="108"/>
      <c r="H254" s="108"/>
      <c r="I254" s="106"/>
      <c r="J254" s="106"/>
      <c r="K254" s="109"/>
      <c r="L254" s="106"/>
      <c r="M254" s="78" t="str">
        <f t="shared" si="9"/>
        <v/>
      </c>
      <c r="N254" s="25" t="str">
        <f t="shared" si="10"/>
        <v/>
      </c>
      <c r="O254" s="24"/>
      <c r="P254" s="25">
        <f>IFERROR($K254*(1-IF(J254="Yes",$I$270,0))*(1-IF(($N$267-$N$270)&gt;'Discount Structure'!$A$4,$I$271,0)),0)</f>
        <v>0</v>
      </c>
      <c r="Q254" s="25" t="str">
        <f t="shared" si="11"/>
        <v/>
      </c>
    </row>
    <row r="255" spans="2:17" ht="15" hidden="1" customHeight="1" outlineLevel="4" thickBot="1">
      <c r="B255" s="108"/>
      <c r="C255" s="106"/>
      <c r="D255" s="106"/>
      <c r="E255" s="108"/>
      <c r="F255" s="108"/>
      <c r="G255" s="108"/>
      <c r="H255" s="108"/>
      <c r="I255" s="106"/>
      <c r="J255" s="106"/>
      <c r="K255" s="109"/>
      <c r="L255" s="106"/>
      <c r="M255" s="78" t="str">
        <f t="shared" si="9"/>
        <v/>
      </c>
      <c r="N255" s="25" t="str">
        <f t="shared" si="10"/>
        <v/>
      </c>
      <c r="O255" s="24"/>
      <c r="P255" s="25">
        <f>IFERROR($K255*(1-IF(J255="Yes",$I$270,0))*(1-IF(($N$267-$N$270)&gt;'Discount Structure'!$A$4,$I$271,0)),0)</f>
        <v>0</v>
      </c>
      <c r="Q255" s="25" t="str">
        <f t="shared" si="11"/>
        <v/>
      </c>
    </row>
    <row r="256" spans="2:17" ht="15" hidden="1" customHeight="1" outlineLevel="4" thickBot="1">
      <c r="B256" s="108"/>
      <c r="C256" s="106"/>
      <c r="D256" s="106"/>
      <c r="E256" s="108"/>
      <c r="F256" s="108"/>
      <c r="G256" s="108"/>
      <c r="H256" s="108"/>
      <c r="I256" s="106"/>
      <c r="J256" s="106"/>
      <c r="K256" s="109"/>
      <c r="L256" s="106"/>
      <c r="M256" s="78" t="str">
        <f t="shared" si="9"/>
        <v/>
      </c>
      <c r="N256" s="25" t="str">
        <f t="shared" si="10"/>
        <v/>
      </c>
      <c r="O256" s="24"/>
      <c r="P256" s="25">
        <f>IFERROR($K256*(1-IF(J256="Yes",$I$270,0))*(1-IF(($N$267-$N$270)&gt;'Discount Structure'!$A$4,$I$271,0)),0)</f>
        <v>0</v>
      </c>
      <c r="Q256" s="25" t="str">
        <f t="shared" si="11"/>
        <v/>
      </c>
    </row>
    <row r="257" spans="1:18" ht="15" hidden="1" customHeight="1" outlineLevel="4" thickBot="1">
      <c r="B257" s="108"/>
      <c r="C257" s="106"/>
      <c r="D257" s="106"/>
      <c r="E257" s="108"/>
      <c r="F257" s="108"/>
      <c r="G257" s="108"/>
      <c r="H257" s="108"/>
      <c r="I257" s="106"/>
      <c r="J257" s="106"/>
      <c r="K257" s="109"/>
      <c r="L257" s="106"/>
      <c r="M257" s="78" t="str">
        <f t="shared" si="9"/>
        <v/>
      </c>
      <c r="N257" s="25" t="str">
        <f t="shared" si="10"/>
        <v/>
      </c>
      <c r="O257" s="24"/>
      <c r="P257" s="25">
        <f>IFERROR($K257*(1-IF(J257="Yes",$I$270,0))*(1-IF(($N$267-$N$270)&gt;'Discount Structure'!$A$4,$I$271,0)),0)</f>
        <v>0</v>
      </c>
      <c r="Q257" s="25" t="str">
        <f t="shared" si="11"/>
        <v/>
      </c>
    </row>
    <row r="258" spans="1:18" ht="15" hidden="1" customHeight="1" outlineLevel="4" thickBot="1">
      <c r="B258" s="108"/>
      <c r="C258" s="106"/>
      <c r="D258" s="106"/>
      <c r="E258" s="108"/>
      <c r="F258" s="108"/>
      <c r="G258" s="108"/>
      <c r="H258" s="108"/>
      <c r="I258" s="106"/>
      <c r="J258" s="106"/>
      <c r="K258" s="109"/>
      <c r="L258" s="106"/>
      <c r="M258" s="78" t="str">
        <f t="shared" si="9"/>
        <v/>
      </c>
      <c r="N258" s="25" t="str">
        <f t="shared" si="10"/>
        <v/>
      </c>
      <c r="O258" s="24"/>
      <c r="P258" s="25">
        <f>IFERROR($K258*(1-IF(J258="Yes",$I$270,0))*(1-IF(($N$267-$N$270)&gt;'Discount Structure'!$A$4,$I$271,0)),0)</f>
        <v>0</v>
      </c>
      <c r="Q258" s="25" t="str">
        <f t="shared" si="11"/>
        <v/>
      </c>
    </row>
    <row r="259" spans="1:18" ht="15" hidden="1" customHeight="1" outlineLevel="4" thickBot="1">
      <c r="B259" s="108"/>
      <c r="C259" s="106"/>
      <c r="D259" s="106"/>
      <c r="E259" s="108"/>
      <c r="F259" s="108"/>
      <c r="G259" s="108"/>
      <c r="H259" s="108"/>
      <c r="I259" s="106"/>
      <c r="J259" s="106"/>
      <c r="K259" s="109"/>
      <c r="L259" s="106"/>
      <c r="M259" s="78" t="str">
        <f t="shared" ref="M259:M266" si="12">IFERROR(IF(L259&lt;&gt;"",L259/$M$8,""),"")</f>
        <v/>
      </c>
      <c r="N259" s="25" t="str">
        <f t="shared" si="10"/>
        <v/>
      </c>
      <c r="O259" s="24"/>
      <c r="P259" s="25">
        <f>IFERROR($K259*(1-IF(J259="Yes",$I$270,0))*(1-IF(($N$267-$N$270)&gt;'Discount Structure'!$A$4,$I$271,0)),0)</f>
        <v>0</v>
      </c>
      <c r="Q259" s="25" t="str">
        <f t="shared" si="11"/>
        <v/>
      </c>
    </row>
    <row r="260" spans="1:18" ht="15" hidden="1" customHeight="1" outlineLevel="4" thickBot="1">
      <c r="B260" s="108"/>
      <c r="C260" s="106"/>
      <c r="D260" s="106"/>
      <c r="E260" s="108"/>
      <c r="F260" s="108"/>
      <c r="G260" s="108"/>
      <c r="H260" s="108"/>
      <c r="I260" s="106"/>
      <c r="J260" s="106"/>
      <c r="K260" s="109"/>
      <c r="L260" s="106"/>
      <c r="M260" s="78" t="str">
        <f t="shared" si="12"/>
        <v/>
      </c>
      <c r="N260" s="25" t="str">
        <f t="shared" ref="N260:N266" si="13">IF($B260&lt;&gt;"",K260*$L260,"")</f>
        <v/>
      </c>
      <c r="O260" s="24"/>
      <c r="P260" s="25">
        <f>IFERROR($K260*(1-IF(J260="Yes",$I$270,0))*(1-IF(($N$267-$N$270)&gt;'Discount Structure'!$A$4,$I$271,0)),0)</f>
        <v>0</v>
      </c>
      <c r="Q260" s="25" t="str">
        <f t="shared" ref="Q260:Q266" si="14">IF($B260&lt;&gt;"",P260*$L260,"")</f>
        <v/>
      </c>
    </row>
    <row r="261" spans="1:18" ht="15" hidden="1" customHeight="1" outlineLevel="4" thickBot="1">
      <c r="B261" s="108"/>
      <c r="C261" s="106"/>
      <c r="D261" s="106"/>
      <c r="E261" s="108"/>
      <c r="F261" s="108"/>
      <c r="G261" s="108"/>
      <c r="H261" s="108"/>
      <c r="I261" s="106"/>
      <c r="J261" s="106"/>
      <c r="K261" s="109"/>
      <c r="L261" s="106"/>
      <c r="M261" s="78" t="str">
        <f t="shared" si="12"/>
        <v/>
      </c>
      <c r="N261" s="25" t="str">
        <f t="shared" si="13"/>
        <v/>
      </c>
      <c r="O261" s="24"/>
      <c r="P261" s="25">
        <f>IFERROR($K261*(1-IF(J261="Yes",$I$270,0))*(1-IF(($N$267-$N$270)&gt;'Discount Structure'!$A$4,$I$271,0)),0)</f>
        <v>0</v>
      </c>
      <c r="Q261" s="25" t="str">
        <f t="shared" si="14"/>
        <v/>
      </c>
    </row>
    <row r="262" spans="1:18" ht="15" hidden="1" customHeight="1" outlineLevel="4" thickBot="1">
      <c r="B262" s="108"/>
      <c r="C262" s="106"/>
      <c r="D262" s="106"/>
      <c r="E262" s="108"/>
      <c r="F262" s="108"/>
      <c r="G262" s="108"/>
      <c r="H262" s="108"/>
      <c r="I262" s="106"/>
      <c r="J262" s="106"/>
      <c r="K262" s="109"/>
      <c r="L262" s="106"/>
      <c r="M262" s="78" t="str">
        <f t="shared" si="12"/>
        <v/>
      </c>
      <c r="N262" s="25" t="str">
        <f t="shared" si="13"/>
        <v/>
      </c>
      <c r="O262" s="24"/>
      <c r="P262" s="25">
        <f>IFERROR($K262*(1-IF(J262="Yes",$I$270,0))*(1-IF(($N$267-$N$270)&gt;'Discount Structure'!$A$4,$I$271,0)),0)</f>
        <v>0</v>
      </c>
      <c r="Q262" s="25" t="str">
        <f t="shared" si="14"/>
        <v/>
      </c>
    </row>
    <row r="263" spans="1:18" ht="15" hidden="1" customHeight="1" outlineLevel="4" thickBot="1">
      <c r="B263" s="108"/>
      <c r="C263" s="106"/>
      <c r="D263" s="106"/>
      <c r="E263" s="108"/>
      <c r="F263" s="108"/>
      <c r="G263" s="108"/>
      <c r="H263" s="108"/>
      <c r="I263" s="106"/>
      <c r="J263" s="106"/>
      <c r="K263" s="109"/>
      <c r="L263" s="106"/>
      <c r="M263" s="78" t="str">
        <f t="shared" si="12"/>
        <v/>
      </c>
      <c r="N263" s="25" t="str">
        <f t="shared" si="13"/>
        <v/>
      </c>
      <c r="O263" s="24"/>
      <c r="P263" s="25">
        <f>IFERROR($K263*(1-IF(J263="Yes",$I$270,0))*(1-IF(($N$267-$N$270)&gt;'Discount Structure'!$A$4,$I$271,0)),0)</f>
        <v>0</v>
      </c>
      <c r="Q263" s="25" t="str">
        <f t="shared" si="14"/>
        <v/>
      </c>
    </row>
    <row r="264" spans="1:18" ht="15" hidden="1" customHeight="1" outlineLevel="4" thickBot="1">
      <c r="B264" s="108"/>
      <c r="C264" s="106"/>
      <c r="D264" s="106"/>
      <c r="E264" s="108"/>
      <c r="F264" s="108"/>
      <c r="G264" s="108"/>
      <c r="H264" s="108"/>
      <c r="I264" s="106"/>
      <c r="J264" s="106"/>
      <c r="K264" s="109"/>
      <c r="L264" s="106"/>
      <c r="M264" s="78" t="str">
        <f t="shared" si="12"/>
        <v/>
      </c>
      <c r="N264" s="25" t="str">
        <f t="shared" si="13"/>
        <v/>
      </c>
      <c r="O264" s="24"/>
      <c r="P264" s="25">
        <f>IFERROR($K264*(1-IF(J264="Yes",$I$270,0))*(1-IF(($N$267-$N$270)&gt;'Discount Structure'!$A$4,$I$271,0)),0)</f>
        <v>0</v>
      </c>
      <c r="Q264" s="25" t="str">
        <f t="shared" si="14"/>
        <v/>
      </c>
    </row>
    <row r="265" spans="1:18" ht="15" hidden="1" customHeight="1" outlineLevel="4" thickBot="1">
      <c r="B265" s="108"/>
      <c r="C265" s="106"/>
      <c r="D265" s="106"/>
      <c r="E265" s="108"/>
      <c r="F265" s="108"/>
      <c r="G265" s="108"/>
      <c r="H265" s="108"/>
      <c r="I265" s="106"/>
      <c r="J265" s="106"/>
      <c r="K265" s="109"/>
      <c r="L265" s="106"/>
      <c r="M265" s="78" t="str">
        <f t="shared" si="12"/>
        <v/>
      </c>
      <c r="N265" s="25" t="str">
        <f t="shared" si="13"/>
        <v/>
      </c>
      <c r="O265" s="24"/>
      <c r="P265" s="25">
        <f>IFERROR($K265*(1-IF(J265="Yes",$I$270,0))*(1-IF(($N$267-$N$270)&gt;'Discount Structure'!$A$4,$I$271,0)),0)</f>
        <v>0</v>
      </c>
      <c r="Q265" s="25" t="str">
        <f t="shared" si="14"/>
        <v/>
      </c>
    </row>
    <row r="266" spans="1:18" ht="15" hidden="1" outlineLevel="4" thickBot="1">
      <c r="A266" s="26"/>
      <c r="B266" s="108"/>
      <c r="C266" s="106"/>
      <c r="D266" s="106"/>
      <c r="E266" s="108"/>
      <c r="F266" s="108"/>
      <c r="G266" s="108"/>
      <c r="H266" s="108"/>
      <c r="I266" s="106"/>
      <c r="J266" s="106"/>
      <c r="K266" s="109"/>
      <c r="L266" s="106"/>
      <c r="M266" s="78" t="str">
        <f t="shared" si="12"/>
        <v/>
      </c>
      <c r="N266" s="25" t="str">
        <f t="shared" si="13"/>
        <v/>
      </c>
      <c r="O266" s="24"/>
      <c r="P266" s="25">
        <f>IFERROR($K266*(1-IF(J266="Yes",$I$270,0))*(1-IF(($N$267-$N$270)&gt;'Discount Structure'!$A$4,$I$271,0)),0)</f>
        <v>0</v>
      </c>
      <c r="Q266" s="25" t="str">
        <f t="shared" si="14"/>
        <v/>
      </c>
    </row>
    <row r="267" spans="1:18" ht="58.5" collapsed="1" thickBot="1">
      <c r="A267" s="104" t="s">
        <v>141</v>
      </c>
      <c r="B267" s="27"/>
      <c r="C267" s="27"/>
      <c r="D267" s="27"/>
      <c r="E267" s="27"/>
      <c r="F267" s="27"/>
      <c r="G267" s="27"/>
      <c r="H267" s="27"/>
      <c r="I267" s="27"/>
      <c r="K267" s="28" t="s">
        <v>39</v>
      </c>
      <c r="L267" s="82">
        <f>SUMIF(B67:B266,"&lt;&gt;"&amp;"",L67:L266)</f>
        <v>0</v>
      </c>
      <c r="M267" s="24"/>
      <c r="N267" s="25">
        <f>SUM(N67:N266)</f>
        <v>0</v>
      </c>
      <c r="O267" s="27"/>
      <c r="P267" s="28" t="s">
        <v>39</v>
      </c>
      <c r="Q267" s="25">
        <f>SUM(Q67:Q266)</f>
        <v>0</v>
      </c>
    </row>
    <row r="268" spans="1:18" ht="16" customHeight="1" thickBot="1">
      <c r="D268" s="24"/>
      <c r="E268" s="24"/>
      <c r="F268" s="24"/>
      <c r="G268" s="24"/>
      <c r="H268" s="24"/>
      <c r="I268" s="24"/>
      <c r="J268" s="24"/>
      <c r="K268" s="24"/>
      <c r="L268" s="24"/>
      <c r="M268" s="24"/>
      <c r="N268" s="24"/>
      <c r="O268" s="24"/>
      <c r="P268" s="50"/>
      <c r="Q268" s="51"/>
    </row>
    <row r="269" spans="1:18" ht="16" thickBot="1">
      <c r="B269" s="237" t="s">
        <v>40</v>
      </c>
      <c r="C269" s="238"/>
      <c r="D269" s="238"/>
      <c r="E269" s="238"/>
      <c r="F269" s="238"/>
      <c r="G269" s="238"/>
      <c r="H269" s="238"/>
      <c r="I269" s="211"/>
      <c r="J269" s="211"/>
      <c r="K269" s="211"/>
      <c r="L269" s="211"/>
      <c r="M269" s="211"/>
      <c r="N269" s="208"/>
      <c r="O269" s="45"/>
      <c r="P269" s="52"/>
      <c r="Q269" s="53"/>
    </row>
    <row r="270" spans="1:18" ht="32.5" customHeight="1" thickBot="1">
      <c r="B270" s="207" t="s">
        <v>44</v>
      </c>
      <c r="C270" s="211"/>
      <c r="D270" s="211"/>
      <c r="E270" s="211"/>
      <c r="F270" s="211"/>
      <c r="G270" s="211"/>
      <c r="H270" s="208"/>
      <c r="I270" s="229"/>
      <c r="J270" s="230"/>
      <c r="K270" s="207" t="s">
        <v>41</v>
      </c>
      <c r="L270" s="211"/>
      <c r="M270" s="208"/>
      <c r="N270" s="30">
        <f>SUMIF($J$67:$J$266,"Yes",$N$67:$N$266)*(I270)</f>
        <v>0</v>
      </c>
      <c r="O270" s="47"/>
      <c r="P270" s="54"/>
      <c r="Q270" s="55"/>
      <c r="R270" s="24"/>
    </row>
    <row r="271" spans="1:18" ht="32.5" customHeight="1" thickBot="1">
      <c r="B271" s="207" t="s">
        <v>45</v>
      </c>
      <c r="C271" s="211"/>
      <c r="D271" s="211"/>
      <c r="E271" s="211"/>
      <c r="F271" s="211"/>
      <c r="G271" s="211"/>
      <c r="H271" s="208"/>
      <c r="I271" s="231"/>
      <c r="J271" s="232"/>
      <c r="K271" s="207" t="s">
        <v>42</v>
      </c>
      <c r="L271" s="211"/>
      <c r="M271" s="208"/>
      <c r="N271" s="29">
        <f>(IF(($N$267-$N$270)&gt;'Discount Structure'!$A$4,(N267-N270)*(I271),0))</f>
        <v>0</v>
      </c>
      <c r="O271" s="47"/>
      <c r="P271" s="54"/>
      <c r="Q271" s="55"/>
      <c r="R271" s="24"/>
    </row>
    <row r="272" spans="1:18" ht="32.5" customHeight="1" thickBot="1">
      <c r="D272" s="24"/>
      <c r="E272" s="24"/>
      <c r="F272" s="24"/>
      <c r="G272" s="24"/>
      <c r="H272" s="24"/>
      <c r="I272" s="24"/>
      <c r="J272" s="24"/>
      <c r="K272" s="201" t="s">
        <v>73</v>
      </c>
      <c r="L272" s="202"/>
      <c r="M272" s="203"/>
      <c r="N272" s="30">
        <f>N270+N271</f>
        <v>0</v>
      </c>
      <c r="O272" s="47"/>
      <c r="P272" s="55"/>
      <c r="Q272" s="55"/>
      <c r="R272" s="24"/>
    </row>
    <row r="273" spans="2:18" ht="16" customHeight="1" thickBot="1">
      <c r="D273" s="24"/>
      <c r="E273" s="24"/>
      <c r="F273" s="24"/>
      <c r="G273" s="24"/>
      <c r="H273" s="24"/>
      <c r="I273" s="24"/>
      <c r="J273" s="24"/>
      <c r="K273" s="24"/>
      <c r="L273" s="24"/>
      <c r="M273" s="24"/>
      <c r="N273" s="24"/>
      <c r="O273" s="46"/>
      <c r="P273" s="56"/>
      <c r="Q273" s="57"/>
      <c r="R273" s="24"/>
    </row>
    <row r="274" spans="2:18" ht="33" customHeight="1" thickBot="1">
      <c r="B274" s="207" t="s">
        <v>110</v>
      </c>
      <c r="C274" s="211"/>
      <c r="D274" s="211"/>
      <c r="E274" s="211"/>
      <c r="F274" s="211"/>
      <c r="G274" s="211"/>
      <c r="H274" s="208"/>
      <c r="I274" s="44"/>
      <c r="J274" s="24"/>
      <c r="K274" s="207" t="s">
        <v>111</v>
      </c>
      <c r="L274" s="211"/>
      <c r="M274" s="208"/>
      <c r="N274" s="25">
        <f>N267-N272</f>
        <v>0</v>
      </c>
      <c r="P274" s="56"/>
      <c r="Q274" s="53"/>
      <c r="R274" s="31"/>
    </row>
    <row r="275" spans="2:18" ht="40" customHeight="1" thickBot="1">
      <c r="B275" s="214" t="s">
        <v>71</v>
      </c>
      <c r="C275" s="216"/>
      <c r="D275" s="217"/>
      <c r="E275" s="217"/>
      <c r="F275" s="217"/>
      <c r="G275" s="217"/>
      <c r="H275" s="217"/>
      <c r="I275" s="218"/>
      <c r="O275" s="45"/>
      <c r="P275" s="56"/>
      <c r="Q275" s="53"/>
    </row>
    <row r="276" spans="2:18" ht="41.5" customHeight="1" thickBot="1">
      <c r="B276" s="215"/>
      <c r="C276" s="219"/>
      <c r="D276" s="220"/>
      <c r="E276" s="220"/>
      <c r="F276" s="220"/>
      <c r="G276" s="220"/>
      <c r="H276" s="220"/>
      <c r="I276" s="221"/>
      <c r="K276" s="207" t="s">
        <v>112</v>
      </c>
      <c r="L276" s="211"/>
      <c r="M276" s="208"/>
      <c r="N276" s="25">
        <f>I274+N274</f>
        <v>0</v>
      </c>
      <c r="O276" s="45"/>
      <c r="P276" s="53"/>
      <c r="Q276" s="53"/>
    </row>
    <row r="277" spans="2:18">
      <c r="D277" s="21"/>
      <c r="N277" s="27"/>
      <c r="O277" s="45"/>
      <c r="P277" s="53"/>
      <c r="Q277" s="53"/>
    </row>
    <row r="278" spans="2:18" ht="74" customHeight="1">
      <c r="B278" s="222" t="s">
        <v>57</v>
      </c>
      <c r="C278" s="223"/>
      <c r="D278" s="204"/>
      <c r="E278" s="205"/>
      <c r="F278" s="205"/>
      <c r="G278" s="205"/>
      <c r="H278" s="205"/>
      <c r="I278" s="205"/>
      <c r="J278" s="205"/>
      <c r="K278" s="205"/>
      <c r="L278" s="205"/>
      <c r="M278" s="205"/>
      <c r="N278" s="205"/>
      <c r="O278" s="205"/>
      <c r="P278" s="205"/>
      <c r="Q278" s="206"/>
    </row>
    <row r="279" spans="2:18">
      <c r="D279" s="21"/>
    </row>
    <row r="280" spans="2:18">
      <c r="D280" s="21"/>
    </row>
    <row r="281" spans="2:18">
      <c r="D281" s="21"/>
    </row>
    <row r="282" spans="2:18" ht="18.5">
      <c r="D282" s="251" t="s">
        <v>49</v>
      </c>
      <c r="E282" s="251"/>
      <c r="F282" s="251"/>
      <c r="G282" s="251"/>
      <c r="H282" s="251"/>
      <c r="I282" s="251"/>
      <c r="J282" s="251"/>
      <c r="K282" s="251"/>
      <c r="L282" s="251"/>
      <c r="M282" s="251"/>
      <c r="N282" s="251"/>
      <c r="O282" s="251"/>
      <c r="P282" s="251"/>
      <c r="Q282" s="251"/>
    </row>
    <row r="283" spans="2:18">
      <c r="B283" s="222" t="s">
        <v>3</v>
      </c>
      <c r="C283" s="223"/>
      <c r="D283" s="204"/>
      <c r="E283" s="205"/>
      <c r="F283" s="205"/>
      <c r="G283" s="205"/>
      <c r="H283" s="205"/>
      <c r="I283" s="205"/>
      <c r="J283" s="206"/>
      <c r="K283" s="32" t="s">
        <v>4</v>
      </c>
      <c r="L283" s="250"/>
      <c r="M283" s="250"/>
      <c r="N283" s="250"/>
      <c r="O283" s="250"/>
      <c r="P283" s="250"/>
      <c r="Q283" s="250"/>
    </row>
    <row r="284" spans="2:18">
      <c r="B284" s="222" t="s">
        <v>55</v>
      </c>
      <c r="C284" s="223"/>
      <c r="D284" s="204"/>
      <c r="E284" s="205"/>
      <c r="F284" s="205"/>
      <c r="G284" s="205"/>
      <c r="H284" s="205"/>
      <c r="I284" s="205"/>
      <c r="J284" s="206"/>
      <c r="K284" s="32" t="s">
        <v>56</v>
      </c>
      <c r="L284" s="250"/>
      <c r="M284" s="250"/>
      <c r="N284" s="250"/>
      <c r="O284" s="250"/>
      <c r="P284" s="250"/>
      <c r="Q284" s="250"/>
    </row>
    <row r="285" spans="2:18">
      <c r="B285" s="222" t="s">
        <v>5</v>
      </c>
      <c r="C285" s="223"/>
      <c r="D285" s="204"/>
      <c r="E285" s="205"/>
      <c r="F285" s="205"/>
      <c r="G285" s="205"/>
      <c r="H285" s="205"/>
      <c r="I285" s="205"/>
      <c r="J285" s="206"/>
      <c r="K285" s="32" t="s">
        <v>6</v>
      </c>
      <c r="L285" s="250"/>
      <c r="M285" s="250"/>
      <c r="N285" s="250"/>
      <c r="O285" s="250"/>
      <c r="P285" s="250"/>
      <c r="Q285" s="250"/>
    </row>
    <row r="286" spans="2:18"/>
    <row r="287" spans="2:18"/>
    <row r="288" spans="2:1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sheetData>
  <sheetProtection algorithmName="SHA-512" hashValue="ZLMoKHrW6YqN/I8HKjESJ5nM7uw3BywJIcazLPdZ4j/6VS1L2cUOAM+MEWoyDHqVpMe2Lt93lYqdopjIIyv2jg==" saltValue="qCu8obFYZMrNwyb/Dhfkqg==" spinCount="100000" sheet="1" formatColumns="0" formatRows="0" selectLockedCells="1"/>
  <mergeCells count="159">
    <mergeCell ref="I60:K60"/>
    <mergeCell ref="I61:K61"/>
    <mergeCell ref="I58:K58"/>
    <mergeCell ref="I56:K56"/>
    <mergeCell ref="I57:K57"/>
    <mergeCell ref="I51:K51"/>
    <mergeCell ref="I52:K52"/>
    <mergeCell ref="I53:K53"/>
    <mergeCell ref="I47:K47"/>
    <mergeCell ref="I48:K48"/>
    <mergeCell ref="D60:E60"/>
    <mergeCell ref="D61:E61"/>
    <mergeCell ref="D62:E62"/>
    <mergeCell ref="I62:K62"/>
    <mergeCell ref="O2:P2"/>
    <mergeCell ref="O3:P3"/>
    <mergeCell ref="D56:E56"/>
    <mergeCell ref="D57:E57"/>
    <mergeCell ref="D58:E58"/>
    <mergeCell ref="D59:E59"/>
    <mergeCell ref="I59:K59"/>
    <mergeCell ref="D52:E52"/>
    <mergeCell ref="D53:E53"/>
    <mergeCell ref="D54:E54"/>
    <mergeCell ref="I54:K54"/>
    <mergeCell ref="D55:E55"/>
    <mergeCell ref="I55:K55"/>
    <mergeCell ref="D49:E49"/>
    <mergeCell ref="I49:K49"/>
    <mergeCell ref="D50:E50"/>
    <mergeCell ref="I50:K50"/>
    <mergeCell ref="D51:E51"/>
    <mergeCell ref="D45:E45"/>
    <mergeCell ref="I45:K45"/>
    <mergeCell ref="D46:E46"/>
    <mergeCell ref="D47:E47"/>
    <mergeCell ref="D48:E48"/>
    <mergeCell ref="D41:E41"/>
    <mergeCell ref="D42:E42"/>
    <mergeCell ref="D43:E43"/>
    <mergeCell ref="D44:E44"/>
    <mergeCell ref="I44:K44"/>
    <mergeCell ref="D37:E37"/>
    <mergeCell ref="D38:E38"/>
    <mergeCell ref="D39:E39"/>
    <mergeCell ref="I39:K39"/>
    <mergeCell ref="D40:E40"/>
    <mergeCell ref="I40:K40"/>
    <mergeCell ref="I46:K46"/>
    <mergeCell ref="I43:K43"/>
    <mergeCell ref="I42:K42"/>
    <mergeCell ref="I41:K41"/>
    <mergeCell ref="I38:K38"/>
    <mergeCell ref="I37:K37"/>
    <mergeCell ref="D34:E34"/>
    <mergeCell ref="I34:K34"/>
    <mergeCell ref="D35:E35"/>
    <mergeCell ref="I35:K35"/>
    <mergeCell ref="D36:E36"/>
    <mergeCell ref="D30:E30"/>
    <mergeCell ref="I30:K30"/>
    <mergeCell ref="D31:E31"/>
    <mergeCell ref="D32:E32"/>
    <mergeCell ref="D33:E33"/>
    <mergeCell ref="I36:K36"/>
    <mergeCell ref="I32:K32"/>
    <mergeCell ref="I33:K33"/>
    <mergeCell ref="I31:K31"/>
    <mergeCell ref="D26:E26"/>
    <mergeCell ref="D27:E27"/>
    <mergeCell ref="D28:E28"/>
    <mergeCell ref="D29:E29"/>
    <mergeCell ref="I29:K29"/>
    <mergeCell ref="D23:E23"/>
    <mergeCell ref="I23:K23"/>
    <mergeCell ref="D24:E24"/>
    <mergeCell ref="I24:K24"/>
    <mergeCell ref="D25:E25"/>
    <mergeCell ref="I25:K25"/>
    <mergeCell ref="I27:K27"/>
    <mergeCell ref="I28:K28"/>
    <mergeCell ref="I26:K26"/>
    <mergeCell ref="F11:F12"/>
    <mergeCell ref="G11:G12"/>
    <mergeCell ref="H11:H12"/>
    <mergeCell ref="D22:E22"/>
    <mergeCell ref="D15:E15"/>
    <mergeCell ref="D16:E16"/>
    <mergeCell ref="N11:N12"/>
    <mergeCell ref="L11:L12"/>
    <mergeCell ref="D17:E17"/>
    <mergeCell ref="I17:K17"/>
    <mergeCell ref="D18:E18"/>
    <mergeCell ref="I18:K18"/>
    <mergeCell ref="D19:E19"/>
    <mergeCell ref="D20:E20"/>
    <mergeCell ref="D21:E21"/>
    <mergeCell ref="I22:K22"/>
    <mergeCell ref="I21:K21"/>
    <mergeCell ref="I20:K20"/>
    <mergeCell ref="I19:K19"/>
    <mergeCell ref="L285:Q285"/>
    <mergeCell ref="D282:Q282"/>
    <mergeCell ref="L283:Q283"/>
    <mergeCell ref="L284:Q284"/>
    <mergeCell ref="B283:C283"/>
    <mergeCell ref="B284:C284"/>
    <mergeCell ref="B285:C285"/>
    <mergeCell ref="D283:J283"/>
    <mergeCell ref="D284:J284"/>
    <mergeCell ref="D285:J285"/>
    <mergeCell ref="K1:L1"/>
    <mergeCell ref="I270:J270"/>
    <mergeCell ref="I271:J271"/>
    <mergeCell ref="E3:I6"/>
    <mergeCell ref="E8:H8"/>
    <mergeCell ref="B269:N269"/>
    <mergeCell ref="B270:H270"/>
    <mergeCell ref="M8:N8"/>
    <mergeCell ref="B8:D8"/>
    <mergeCell ref="D13:E13"/>
    <mergeCell ref="D14:E14"/>
    <mergeCell ref="J65:J66"/>
    <mergeCell ref="B64:Q64"/>
    <mergeCell ref="P11:Q11"/>
    <mergeCell ref="B271:H271"/>
    <mergeCell ref="B65:B66"/>
    <mergeCell ref="C5:D5"/>
    <mergeCell ref="C11:C12"/>
    <mergeCell ref="I11:K12"/>
    <mergeCell ref="I13:K13"/>
    <mergeCell ref="D65:D66"/>
    <mergeCell ref="I14:K14"/>
    <mergeCell ref="I15:K15"/>
    <mergeCell ref="I16:K16"/>
    <mergeCell ref="C65:C66"/>
    <mergeCell ref="K65:K66"/>
    <mergeCell ref="H65:H66"/>
    <mergeCell ref="G65:G66"/>
    <mergeCell ref="F65:F66"/>
    <mergeCell ref="E65:E66"/>
    <mergeCell ref="B10:Q10"/>
    <mergeCell ref="D278:Q278"/>
    <mergeCell ref="P65:Q65"/>
    <mergeCell ref="N65:N66"/>
    <mergeCell ref="K276:M276"/>
    <mergeCell ref="B274:H274"/>
    <mergeCell ref="K272:M272"/>
    <mergeCell ref="K271:M271"/>
    <mergeCell ref="M65:M66"/>
    <mergeCell ref="L65:L66"/>
    <mergeCell ref="K270:M270"/>
    <mergeCell ref="B275:B276"/>
    <mergeCell ref="C275:I276"/>
    <mergeCell ref="B278:C278"/>
    <mergeCell ref="K274:M274"/>
    <mergeCell ref="I65:I66"/>
    <mergeCell ref="B11:B12"/>
    <mergeCell ref="D11:E12"/>
  </mergeCells>
  <conditionalFormatting sqref="I274">
    <cfRule type="expression" dxfId="15" priority="64">
      <formula>IF($I$274&gt;($N$274*0.07),TRUE,FALSE)</formula>
    </cfRule>
  </conditionalFormatting>
  <conditionalFormatting sqref="I270">
    <cfRule type="expression" dxfId="14" priority="63">
      <formula>IF(COUNTIF($J$67:$J$266,"Yes"),$I$270&lt;0.1,"No")</formula>
    </cfRule>
  </conditionalFormatting>
  <dataValidations count="8">
    <dataValidation allowBlank="1" showInputMessage="1" showErrorMessage="1" error="Expense is higher than 7% of total engagement cost after discount" sqref="I274" xr:uid="{75295AB7-7F72-4539-A2AA-38392E20C036}"/>
    <dataValidation type="date" allowBlank="1" showErrorMessage="1" errorTitle="End Date" error="Possible reasons:_x000a_Date format: DD/MM/YYYY_x000a_Date before Start Date" sqref="K8 I8" xr:uid="{CC8BE9D4-E88B-4BD6-AC03-3EDCFBC3AE1A}">
      <formula1>G8</formula1>
      <formula2>146463</formula2>
    </dataValidation>
    <dataValidation type="decimal" operator="greaterThanOrEqual" allowBlank="1" showInputMessage="1" showErrorMessage="1" sqref="N270" xr:uid="{A392A083-886D-4B3D-8D88-92278D9CFA3B}">
      <formula1>0</formula1>
    </dataValidation>
    <dataValidation type="list" allowBlank="1" showInputMessage="1" showErrorMessage="1" sqref="E266:H266 E67:E265" xr:uid="{5650C6C4-1CF5-41C7-ACA8-DFFFA60366AD}">
      <formula1>Service_List</formula1>
    </dataValidation>
    <dataValidation type="list" allowBlank="1" showInputMessage="1" showErrorMessage="1" sqref="J67:J266" xr:uid="{115AC8F4-DABB-4B28-9448-CBF018D565F4}">
      <formula1>$Q$2:$Q$3</formula1>
    </dataValidation>
    <dataValidation type="custom" allowBlank="1" showInputMessage="1" showErrorMessage="1" errorTitle="Estimated Days" error="Check total duration of engagement" sqref="L67:L266" xr:uid="{96BEA294-C68F-4334-B9C5-CD3CDEF49CB1}">
      <formula1>AND($M$8&lt;&gt;"",L67&gt;0,L67&lt;=$M$8)</formula1>
    </dataValidation>
    <dataValidation allowBlank="1" showInputMessage="1" showErrorMessage="1" errorTitle="Estimated Days" error="Exceeding total duration of engagement." sqref="M67:M266" xr:uid="{C8349D88-C380-4EC4-8D4D-3FE918631EF5}"/>
    <dataValidation type="list" allowBlank="1" showInputMessage="1" showErrorMessage="1" sqref="B67:B266" xr:uid="{85336B53-DC96-43F0-B396-D940A905CF92}">
      <formula1>$B$13:$B$22</formula1>
    </dataValidation>
  </dataValidations>
  <pageMargins left="0.7" right="0.7" top="0.75" bottom="0.75"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Option Button 1">
              <controlPr locked="0" defaultSize="0" autoFill="0" autoLine="0" autoPict="0">
                <anchor moveWithCells="1">
                  <from>
                    <xdr:col>1</xdr:col>
                    <xdr:colOff>304800</xdr:colOff>
                    <xdr:row>7</xdr:row>
                    <xdr:rowOff>82550</xdr:rowOff>
                  </from>
                  <to>
                    <xdr:col>2</xdr:col>
                    <xdr:colOff>241300</xdr:colOff>
                    <xdr:row>7</xdr:row>
                    <xdr:rowOff>368300</xdr:rowOff>
                  </to>
                </anchor>
              </controlPr>
            </control>
          </mc:Choice>
        </mc:AlternateContent>
        <mc:AlternateContent xmlns:mc="http://schemas.openxmlformats.org/markup-compatibility/2006">
          <mc:Choice Requires="x14">
            <control shapeId="18434" r:id="rId5" name="Option Button 2">
              <controlPr locked="0" defaultSize="0" autoFill="0" autoLine="0" autoPict="0">
                <anchor moveWithCells="1">
                  <from>
                    <xdr:col>2</xdr:col>
                    <xdr:colOff>857250</xdr:colOff>
                    <xdr:row>7</xdr:row>
                    <xdr:rowOff>0</xdr:rowOff>
                  </from>
                  <to>
                    <xdr:col>2</xdr:col>
                    <xdr:colOff>1936750</xdr:colOff>
                    <xdr:row>7</xdr:row>
                    <xdr:rowOff>444500</xdr:rowOff>
                  </to>
                </anchor>
              </controlPr>
            </control>
          </mc:Choice>
        </mc:AlternateContent>
        <mc:AlternateContent xmlns:mc="http://schemas.openxmlformats.org/markup-compatibility/2006">
          <mc:Choice Requires="x14">
            <control shapeId="18435" r:id="rId6" name="Option Button 3">
              <controlPr locked="0" defaultSize="0" autoFill="0" autoLine="0" autoPict="0">
                <anchor moveWithCells="1">
                  <from>
                    <xdr:col>3</xdr:col>
                    <xdr:colOff>685800</xdr:colOff>
                    <xdr:row>7</xdr:row>
                    <xdr:rowOff>25400</xdr:rowOff>
                  </from>
                  <to>
                    <xdr:col>3</xdr:col>
                    <xdr:colOff>1905000</xdr:colOff>
                    <xdr:row>7</xdr:row>
                    <xdr:rowOff>419100</xdr:rowOff>
                  </to>
                </anchor>
              </controlPr>
            </control>
          </mc:Choice>
        </mc:AlternateContent>
        <mc:AlternateContent xmlns:mc="http://schemas.openxmlformats.org/markup-compatibility/2006">
          <mc:Choice Requires="x14">
            <control shapeId="18436" r:id="rId7" name="Option Button 4">
              <controlPr locked="0" defaultSize="0" autoFill="0" autoLine="0" autoPict="0">
                <anchor moveWithCells="1">
                  <from>
                    <xdr:col>3</xdr:col>
                    <xdr:colOff>2489200</xdr:colOff>
                    <xdr:row>7</xdr:row>
                    <xdr:rowOff>57150</xdr:rowOff>
                  </from>
                  <to>
                    <xdr:col>3</xdr:col>
                    <xdr:colOff>3670300</xdr:colOff>
                    <xdr:row>7</xdr:row>
                    <xdr:rowOff>431800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6" id="{00000000-000E-0000-0100-00004C000000}">
            <xm:f>AND($N$267-$N$270&gt;'Discount Structure'!$A$4,$I$271:$J$271&lt;'Discount Structure'!$B$4)</xm:f>
            <x14:dxf>
              <font>
                <b/>
                <i val="0"/>
                <color rgb="FFFF0000"/>
              </font>
              <fill>
                <patternFill>
                  <bgColor theme="5" tint="0.39994506668294322"/>
                </patternFill>
              </fill>
            </x14:dxf>
          </x14:cfRule>
          <xm:sqref>I271</xm:sqref>
        </x14:conditionalFormatting>
        <x14:conditionalFormatting xmlns:xm="http://schemas.microsoft.com/office/excel/2006/main">
          <x14:cfRule type="expression" priority="92" id="{D59AFD5C-F326-415E-BEF4-B641B49F3B4F}">
            <xm:f>AND((0.1&gt;=(K67-(INDEX('Capped Rates'!$I$3:$O$12,MATCH($E67,'Capped Rates'!$H$3:$H$12,0),MATCH($I67,'Capped Rates'!$I$2:$O$2,0))))/((INDEX('Capped Rates'!$I$3:$O$12,MATCH($E67,'Capped Rates'!$H$3:$H$12,0),MATCH($I67,'Capped Rates'!$I$2:$O$2,0))))),(0&lt;(K67-(INDEX('Capped Rates'!$I$3:$O$12,MATCH($E67,'Capped Rates'!$H$3:$H$12,0),MATCH($I67,'Capped Rates'!$I$2:$O$2,0))))/((INDEX('Capped Rates'!$I$3:$O$12,MATCH($E67,'Capped Rates'!$H$3:$H$12,0),MATCH($I67,'Capped Rates'!$I$2:$O$2,0))))))</xm:f>
            <x14:dxf>
              <font>
                <b/>
                <i val="0"/>
                <color theme="1"/>
              </font>
              <fill>
                <patternFill>
                  <bgColor theme="5" tint="0.39994506668294322"/>
                </patternFill>
              </fill>
            </x14:dxf>
          </x14:cfRule>
          <x14:cfRule type="expression" priority="93" id="{F6B80CD9-C9E3-403F-935A-6759C1A96555}">
            <xm:f>AND((0.25&gt;=(K67-(INDEX('Capped Rates'!$I$3:$O$12,MATCH($E67,'Capped Rates'!$H$3:$H$12,0),MATCH($I67,'Capped Rates'!$I$2:$O$2,0))))/((INDEX('Capped Rates'!$I$3:$O$12,MATCH($E67,'Capped Rates'!$H$3:$H$12,0),MATCH($I67,'Capped Rates'!$I$2:$O$2,0))))),(0.1&lt;(K67-(INDEX('Capped Rates'!$I$3:$O$12,MATCH($E67,'Capped Rates'!$H$3:$H$12,0),MATCH($I67,'Capped Rates'!$I$2:$O$2,0))))/((INDEX('Capped Rates'!$I$3:$O$12,MATCH($E67,'Capped Rates'!$H$3:$H$12,0),MATCH($I67,'Capped Rates'!$I$2:$O$2,0))))))</xm:f>
            <x14:dxf>
              <font>
                <b/>
                <i val="0"/>
                <color theme="1"/>
              </font>
              <fill>
                <patternFill>
                  <bgColor theme="5"/>
                </patternFill>
              </fill>
            </x14:dxf>
          </x14:cfRule>
          <x14:cfRule type="expression" priority="94" id="{468D0497-0CBB-4975-B860-238E1F1D4FD8}">
            <xm:f>(0.25&lt;(K67-(INDEX('Capped Rates'!$I$3:$O$12,MATCH($E67,'Capped Rates'!$H$3:$H$12,0),MATCH($I67,'Capped Rates'!$I$2:$O$2,0))))/((INDEX('Capped Rates'!$I$3:$O$12,MATCH($E67,'Capped Rates'!$H$3:$H$12,0),MATCH($I67,'Capped Rates'!$I$2:$O$2,0)))))</xm:f>
            <x14:dxf>
              <font>
                <b/>
                <i val="0"/>
                <color theme="1"/>
              </font>
              <fill>
                <patternFill>
                  <bgColor rgb="FFFF0000"/>
                </patternFill>
              </fill>
            </x14:dxf>
          </x14:cfRule>
          <xm:sqref>K67:K266</xm:sqref>
        </x14:conditionalFormatting>
      </x14:conditionalFormattings>
    </ext>
    <ext xmlns:x14="http://schemas.microsoft.com/office/spreadsheetml/2009/9/main" uri="{CCE6A557-97BC-4b89-ADB6-D9C93CAAB3DF}">
      <x14:dataValidations xmlns:xm="http://schemas.microsoft.com/office/excel/2006/main" count="4">
        <x14:dataValidation type="custom" errorStyle="information" allowBlank="1" showInputMessage="1" error="The typed rate is higher than recommended._x000a__x000a_Color meaning:_x000a_* Light orange: Less or equal to 10%_x000a_* Orange: Between 10 % and 20%_x000a_* Light red: Between 20 % and 30%_x000a_* Red: Above 30%" xr:uid="{6437120E-2018-4B52-A652-C1989A557214}">
          <x14:formula1>
            <xm:f>K67&lt;=INDEX('Capped Rates'!$I$3:$O$12,MATCH($E67,'Capped Rates'!$H$3:$H$12,0),MATCH($I67,'Capped Rates'!$I$2:$O$2,0))</xm:f>
          </x14:formula1>
          <xm:sqref>K67:K266</xm:sqref>
        </x14:dataValidation>
        <x14:dataValidation type="list" allowBlank="1" showInputMessage="1" showErrorMessage="1" xr:uid="{9039EE70-7AC7-4FEB-80FD-04AAA69A5378}">
          <x14:formula1>
            <xm:f>'Capped Rates'!$I$2:$O$2</xm:f>
          </x14:formula1>
          <xm:sqref>I67:I266</xm:sqref>
        </x14:dataValidation>
        <x14:dataValidation type="list" allowBlank="1" showInputMessage="1" showErrorMessage="1" xr:uid="{E786DDA8-4A08-40CC-A039-297ED3B9C041}">
          <x14:formula1>
            <xm:f>'Capped Rates'!$R$12:$T$12</xm:f>
          </x14:formula1>
          <xm:sqref>C67:C266</xm:sqref>
        </x14:dataValidation>
        <x14:dataValidation type="list" allowBlank="1" showInputMessage="1" showErrorMessage="1" xr:uid="{30B5B1C9-1889-46C9-8157-B5A9F1802381}">
          <x14:formula1>
            <xm:f>OFFSET('Capped Rates'!$Q$13,0,MATCH(C67,'Capped Rates'!$R$12:$T$12,0), COUNTA(OFFSET('Capped Rates'!$Q$13,0,MATCH(C67,'Capped Rates'!$R$12:$T$12,0),12)))</xm:f>
          </x14:formula1>
          <xm:sqref>D67:D266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7C919-CB5E-4614-A722-81AEE3C490E8}">
  <sheetPr codeName="Sheet2">
    <pageSetUpPr fitToPage="1"/>
  </sheetPr>
  <dimension ref="A1:AF92"/>
  <sheetViews>
    <sheetView topLeftCell="D1" zoomScale="85" zoomScaleNormal="85" workbookViewId="0">
      <pane ySplit="1" topLeftCell="A2" activePane="bottomLeft" state="frozen"/>
      <selection pane="bottomLeft" activeCell="H16" sqref="H16"/>
    </sheetView>
  </sheetViews>
  <sheetFormatPr defaultColWidth="8.90625" defaultRowHeight="14.5" outlineLevelRow="1"/>
  <cols>
    <col min="1" max="1" width="33" style="3" customWidth="1"/>
    <col min="2" max="2" width="27.453125" style="3" customWidth="1"/>
    <col min="3" max="3" width="32.90625" style="3" customWidth="1"/>
    <col min="4" max="4" width="8.90625" style="3"/>
    <col min="5" max="5" width="13.08984375" style="3" customWidth="1"/>
    <col min="6" max="7" width="8.90625" style="3"/>
    <col min="8" max="8" width="27.08984375" style="3" customWidth="1"/>
    <col min="9" max="17" width="8.90625" style="3"/>
    <col min="18" max="18" width="31.1796875" style="3" customWidth="1"/>
    <col min="19" max="19" width="29.1796875" style="3" customWidth="1"/>
    <col min="20" max="20" width="31" style="3" customWidth="1"/>
    <col min="21" max="21" width="13.81640625" style="3" customWidth="1"/>
    <col min="22" max="22" width="16.26953125" style="3" customWidth="1"/>
    <col min="23" max="16384" width="8.90625" style="3"/>
  </cols>
  <sheetData>
    <row r="1" spans="1:32" ht="15.65" hidden="1" customHeight="1" outlineLevel="1" thickTop="1" thickBot="1">
      <c r="B1" s="3" t="s">
        <v>8</v>
      </c>
      <c r="C1" s="3" t="s">
        <v>9</v>
      </c>
      <c r="H1" s="10"/>
      <c r="I1" s="258" t="s">
        <v>10</v>
      </c>
      <c r="J1" s="259"/>
      <c r="K1" s="259"/>
      <c r="L1" s="259"/>
      <c r="M1" s="259"/>
      <c r="N1" s="259"/>
      <c r="O1" s="260"/>
    </row>
    <row r="2" spans="1:32" ht="60" hidden="1" customHeight="1" outlineLevel="1" thickTop="1" thickBot="1">
      <c r="A2" s="2" t="s">
        <v>11</v>
      </c>
      <c r="B2" s="61">
        <v>4</v>
      </c>
      <c r="C2" s="61" t="str">
        <f>IF('Capped Rates'!B2=1, "Fixed Price", IF('Capped Rates'!B2=2,"Time and materials - capped",IF('Capped Rates'!B2=3,"Risk/reward - outcome based", IF('Capped Rates'!B2=4, "Time and  materials - uncapped"))))</f>
        <v>Time and  materials - uncapped</v>
      </c>
      <c r="D2" s="4"/>
      <c r="E2" s="15">
        <v>44651</v>
      </c>
      <c r="H2" s="11"/>
      <c r="I2" s="5" t="s">
        <v>12</v>
      </c>
      <c r="J2" s="6" t="s">
        <v>13</v>
      </c>
      <c r="K2" s="6" t="s">
        <v>14</v>
      </c>
      <c r="L2" s="6" t="s">
        <v>15</v>
      </c>
      <c r="M2" s="6" t="s">
        <v>16</v>
      </c>
      <c r="N2" s="6" t="s">
        <v>17</v>
      </c>
      <c r="O2" s="6" t="s">
        <v>18</v>
      </c>
      <c r="R2" s="33" t="s">
        <v>147</v>
      </c>
      <c r="S2" s="33" t="s">
        <v>150</v>
      </c>
      <c r="T2" s="33" t="s">
        <v>152</v>
      </c>
      <c r="U2" s="33" t="s">
        <v>155</v>
      </c>
      <c r="V2" s="33" t="s">
        <v>157</v>
      </c>
      <c r="W2" s="33" t="s">
        <v>159</v>
      </c>
      <c r="X2" s="33" t="s">
        <v>160</v>
      </c>
      <c r="Y2" s="33" t="s">
        <v>148</v>
      </c>
      <c r="Z2" s="33" t="s">
        <v>168</v>
      </c>
      <c r="AA2" s="33" t="s">
        <v>153</v>
      </c>
      <c r="AB2" s="33" t="s">
        <v>156</v>
      </c>
      <c r="AC2" s="33" t="s">
        <v>158</v>
      </c>
      <c r="AD2" s="33" t="s">
        <v>149</v>
      </c>
      <c r="AE2" s="33" t="s">
        <v>151</v>
      </c>
      <c r="AF2" s="33" t="s">
        <v>154</v>
      </c>
    </row>
    <row r="3" spans="1:32" ht="15.5" hidden="1" outlineLevel="1" thickTop="1" thickBot="1">
      <c r="A3" s="12" t="s">
        <v>19</v>
      </c>
      <c r="B3" s="3">
        <v>3</v>
      </c>
      <c r="C3" s="3" t="str">
        <f>IF('Capped Rates'!B3=1, "Fixed Price", IF('Capped Rates'!B3=2,"Time and materials - capped",IF('Capped Rates'!B3=3,"Risk/reward - outcome based", IF('Capped Rates'!B3=4, "Time and  materials - uncapped"))))</f>
        <v>Risk/reward - outcome based</v>
      </c>
      <c r="D3" s="4"/>
      <c r="H3" s="7" t="s">
        <v>161</v>
      </c>
      <c r="I3" s="16">
        <v>1260</v>
      </c>
      <c r="J3" s="16">
        <v>1580</v>
      </c>
      <c r="K3" s="16">
        <v>1950</v>
      </c>
      <c r="L3" s="16">
        <v>2400</v>
      </c>
      <c r="M3" s="16">
        <v>2650</v>
      </c>
      <c r="N3" s="16">
        <v>2970</v>
      </c>
      <c r="O3" s="16">
        <v>3290</v>
      </c>
      <c r="R3" s="34" t="s">
        <v>152</v>
      </c>
      <c r="S3" s="34" t="s">
        <v>161</v>
      </c>
      <c r="T3" s="34" t="s">
        <v>152</v>
      </c>
      <c r="U3" s="3" t="s">
        <v>162</v>
      </c>
      <c r="V3" s="3" t="s">
        <v>163</v>
      </c>
      <c r="W3" s="3" t="s">
        <v>164</v>
      </c>
      <c r="X3" s="3" t="s">
        <v>162</v>
      </c>
      <c r="Y3" s="3" t="s">
        <v>20</v>
      </c>
      <c r="Z3" s="120" t="s">
        <v>166</v>
      </c>
      <c r="AA3" s="120" t="s">
        <v>165</v>
      </c>
      <c r="AB3" s="120" t="s">
        <v>166</v>
      </c>
      <c r="AC3" s="120" t="s">
        <v>167</v>
      </c>
      <c r="AD3" s="120" t="s">
        <v>22</v>
      </c>
      <c r="AE3" s="120" t="s">
        <v>166</v>
      </c>
      <c r="AF3" s="120" t="s">
        <v>161</v>
      </c>
    </row>
    <row r="4" spans="1:32" ht="26.5" hidden="1" outlineLevel="1" thickBot="1">
      <c r="A4" s="2" t="s">
        <v>0</v>
      </c>
      <c r="B4" s="3">
        <v>1</v>
      </c>
      <c r="C4" s="3" t="str">
        <f>IF(B4=1, "TRUE", "FALSE")</f>
        <v>TRUE</v>
      </c>
      <c r="D4" s="4"/>
      <c r="H4" s="8" t="s">
        <v>152</v>
      </c>
      <c r="I4" s="17">
        <v>870</v>
      </c>
      <c r="J4" s="17">
        <v>1220</v>
      </c>
      <c r="K4" s="17">
        <v>1470</v>
      </c>
      <c r="L4" s="17">
        <v>1710</v>
      </c>
      <c r="M4" s="17">
        <v>1950</v>
      </c>
      <c r="N4" s="17">
        <v>2190</v>
      </c>
      <c r="O4" s="17">
        <v>2420</v>
      </c>
      <c r="R4" s="35"/>
      <c r="S4" s="35"/>
      <c r="T4" s="36"/>
      <c r="U4" s="35"/>
      <c r="Z4" s="120"/>
      <c r="AA4" s="120"/>
      <c r="AB4" s="120"/>
      <c r="AC4" s="120"/>
      <c r="AD4" s="120"/>
      <c r="AE4" s="120"/>
      <c r="AF4" s="120"/>
    </row>
    <row r="5" spans="1:32" ht="15" hidden="1" outlineLevel="1" thickBot="1">
      <c r="D5" s="4"/>
      <c r="H5" s="8" t="s">
        <v>162</v>
      </c>
      <c r="I5" s="17">
        <v>1040</v>
      </c>
      <c r="J5" s="17">
        <v>1250</v>
      </c>
      <c r="K5" s="17">
        <v>1460</v>
      </c>
      <c r="L5" s="17">
        <v>1630</v>
      </c>
      <c r="M5" s="17">
        <v>1850</v>
      </c>
      <c r="N5" s="17">
        <v>2030</v>
      </c>
      <c r="O5" s="17">
        <v>2470</v>
      </c>
      <c r="R5" s="37"/>
      <c r="S5" s="37"/>
      <c r="T5" s="34"/>
      <c r="U5" s="37"/>
      <c r="Z5" s="120"/>
      <c r="AA5" s="120"/>
      <c r="AB5" s="120"/>
      <c r="AC5" s="120"/>
      <c r="AD5" s="120"/>
      <c r="AE5" s="120"/>
      <c r="AF5" s="120"/>
    </row>
    <row r="6" spans="1:32" ht="15" hidden="1" outlineLevel="1" thickBot="1">
      <c r="D6" s="4"/>
      <c r="H6" s="9" t="s">
        <v>163</v>
      </c>
      <c r="I6" s="16">
        <v>950</v>
      </c>
      <c r="J6" s="16">
        <v>1220</v>
      </c>
      <c r="K6" s="16">
        <v>1610</v>
      </c>
      <c r="L6" s="16">
        <v>1990</v>
      </c>
      <c r="M6" s="16">
        <v>2370</v>
      </c>
      <c r="N6" s="16">
        <v>2750</v>
      </c>
      <c r="O6" s="16">
        <v>3140</v>
      </c>
      <c r="R6" s="35"/>
      <c r="S6" s="35"/>
      <c r="T6" s="36"/>
      <c r="U6" s="35"/>
      <c r="Z6" s="120"/>
      <c r="AA6" s="120"/>
      <c r="AB6" s="120"/>
      <c r="AC6" s="120"/>
      <c r="AD6" s="120"/>
      <c r="AE6" s="120"/>
      <c r="AF6" s="120"/>
    </row>
    <row r="7" spans="1:32" ht="26.5" hidden="1" outlineLevel="1" thickBot="1">
      <c r="D7" s="4"/>
      <c r="H7" s="9" t="s">
        <v>164</v>
      </c>
      <c r="I7" s="16">
        <v>980</v>
      </c>
      <c r="J7" s="16">
        <v>1220</v>
      </c>
      <c r="K7" s="16">
        <v>1460</v>
      </c>
      <c r="L7" s="16">
        <v>1710</v>
      </c>
      <c r="M7" s="16">
        <v>2000</v>
      </c>
      <c r="N7" s="16">
        <v>2360</v>
      </c>
      <c r="O7" s="16">
        <v>2630</v>
      </c>
      <c r="R7" s="37"/>
      <c r="S7" s="37"/>
      <c r="T7" s="38"/>
      <c r="U7" s="37"/>
      <c r="Z7" s="120"/>
      <c r="AA7" s="120"/>
      <c r="AB7" s="120"/>
      <c r="AC7" s="120"/>
      <c r="AD7" s="120"/>
      <c r="AE7" s="120"/>
      <c r="AF7" s="120"/>
    </row>
    <row r="8" spans="1:32" ht="26.5" hidden="1" outlineLevel="1" thickBot="1">
      <c r="D8" s="4"/>
      <c r="H8" s="8" t="s">
        <v>20</v>
      </c>
      <c r="I8" s="17">
        <v>1080</v>
      </c>
      <c r="J8" s="17">
        <v>1360</v>
      </c>
      <c r="K8" s="17">
        <v>1500</v>
      </c>
      <c r="L8" s="17">
        <v>1650</v>
      </c>
      <c r="M8" s="17">
        <v>1890</v>
      </c>
      <c r="N8" s="17">
        <v>2070</v>
      </c>
      <c r="O8" s="17">
        <v>2410</v>
      </c>
    </row>
    <row r="9" spans="1:32" ht="26.5" hidden="1" outlineLevel="1" thickBot="1">
      <c r="D9" s="4"/>
      <c r="H9" s="9" t="s">
        <v>165</v>
      </c>
      <c r="I9" s="16">
        <v>940</v>
      </c>
      <c r="J9" s="16">
        <v>1210</v>
      </c>
      <c r="K9" s="16">
        <v>1510</v>
      </c>
      <c r="L9" s="16">
        <v>1860</v>
      </c>
      <c r="M9" s="16">
        <v>2100</v>
      </c>
      <c r="N9" s="16">
        <v>2650</v>
      </c>
      <c r="O9" s="16">
        <v>3110</v>
      </c>
    </row>
    <row r="10" spans="1:32" ht="15" hidden="1" outlineLevel="1" thickBot="1">
      <c r="D10" s="4"/>
      <c r="H10" s="8" t="s">
        <v>166</v>
      </c>
      <c r="I10" s="17">
        <v>1050</v>
      </c>
      <c r="J10" s="17">
        <v>1250</v>
      </c>
      <c r="K10" s="17">
        <v>1700</v>
      </c>
      <c r="L10" s="17">
        <v>2100</v>
      </c>
      <c r="M10" s="17">
        <v>2550</v>
      </c>
      <c r="N10" s="17">
        <v>2900</v>
      </c>
      <c r="O10" s="17">
        <v>3400</v>
      </c>
    </row>
    <row r="11" spans="1:32" ht="15" hidden="1" outlineLevel="1" thickBot="1">
      <c r="D11" s="4"/>
      <c r="H11" s="8" t="s">
        <v>167</v>
      </c>
      <c r="I11" s="16">
        <v>1010</v>
      </c>
      <c r="J11" s="16">
        <v>1260</v>
      </c>
      <c r="K11" s="16">
        <v>1560</v>
      </c>
      <c r="L11" s="16">
        <v>1860</v>
      </c>
      <c r="M11" s="16">
        <v>2140</v>
      </c>
      <c r="N11" s="16">
        <v>2460</v>
      </c>
      <c r="O11" s="16">
        <v>2840</v>
      </c>
    </row>
    <row r="12" spans="1:32" ht="15" hidden="1" outlineLevel="1" thickBot="1">
      <c r="D12" s="4"/>
      <c r="H12" s="8" t="s">
        <v>22</v>
      </c>
      <c r="I12" s="17">
        <v>1085</v>
      </c>
      <c r="J12" s="17">
        <v>1340</v>
      </c>
      <c r="K12" s="17">
        <v>1750</v>
      </c>
      <c r="L12" s="17">
        <v>2100</v>
      </c>
      <c r="M12" s="17">
        <v>2600</v>
      </c>
      <c r="N12" s="17">
        <v>3000</v>
      </c>
      <c r="O12" s="17">
        <v>3600</v>
      </c>
      <c r="R12" s="3" t="s">
        <v>169</v>
      </c>
      <c r="S12" s="3" t="s">
        <v>170</v>
      </c>
      <c r="T12" s="120" t="s">
        <v>171</v>
      </c>
    </row>
    <row r="13" spans="1:32" ht="15" hidden="1" outlineLevel="1" thickBot="1">
      <c r="D13" s="4"/>
      <c r="H13" s="8"/>
      <c r="I13" s="16"/>
      <c r="J13" s="16"/>
      <c r="K13" s="16"/>
      <c r="L13" s="16"/>
      <c r="M13" s="16"/>
      <c r="N13" s="16"/>
      <c r="O13" s="16"/>
      <c r="R13" s="3" t="s">
        <v>147</v>
      </c>
      <c r="S13" s="3" t="s">
        <v>148</v>
      </c>
      <c r="T13" s="3" t="s">
        <v>149</v>
      </c>
    </row>
    <row r="14" spans="1:32" ht="15" hidden="1" outlineLevel="1" thickBot="1">
      <c r="D14" s="4"/>
      <c r="H14" s="8"/>
      <c r="I14" s="16"/>
      <c r="J14" s="16"/>
      <c r="K14" s="16"/>
      <c r="L14" s="16"/>
      <c r="M14" s="16"/>
      <c r="N14" s="16"/>
      <c r="O14" s="16"/>
      <c r="R14" s="3" t="s">
        <v>150</v>
      </c>
      <c r="S14" s="3" t="s">
        <v>168</v>
      </c>
      <c r="T14" s="3" t="s">
        <v>151</v>
      </c>
    </row>
    <row r="15" spans="1:32" ht="15" hidden="1" outlineLevel="1" thickBot="1">
      <c r="D15" s="4"/>
      <c r="H15" s="8"/>
      <c r="I15" s="16"/>
      <c r="J15" s="16"/>
      <c r="K15" s="16"/>
      <c r="L15" s="16"/>
      <c r="M15" s="16"/>
      <c r="N15" s="16"/>
      <c r="O15" s="16"/>
      <c r="R15" s="3" t="s">
        <v>152</v>
      </c>
      <c r="S15" s="3" t="s">
        <v>153</v>
      </c>
      <c r="T15" s="3" t="s">
        <v>154</v>
      </c>
    </row>
    <row r="16" spans="1:32" ht="15" hidden="1" outlineLevel="1" thickBot="1">
      <c r="D16" s="4"/>
      <c r="H16" s="8"/>
      <c r="I16" s="16"/>
      <c r="J16" s="16"/>
      <c r="K16" s="16"/>
      <c r="L16" s="16"/>
      <c r="M16" s="16"/>
      <c r="N16" s="16"/>
      <c r="O16" s="16"/>
      <c r="R16" s="3" t="s">
        <v>155</v>
      </c>
      <c r="S16" s="3" t="s">
        <v>156</v>
      </c>
    </row>
    <row r="17" spans="4:19" ht="15" hidden="1" outlineLevel="1" thickBot="1">
      <c r="D17" s="4"/>
      <c r="H17" s="8"/>
      <c r="I17" s="16"/>
      <c r="J17" s="16"/>
      <c r="K17" s="16"/>
      <c r="L17" s="16"/>
      <c r="M17" s="16"/>
      <c r="N17" s="16"/>
      <c r="O17" s="16"/>
      <c r="R17" s="3" t="s">
        <v>157</v>
      </c>
      <c r="S17" s="3" t="s">
        <v>158</v>
      </c>
    </row>
    <row r="18" spans="4:19" ht="15" hidden="1" outlineLevel="1" thickBot="1">
      <c r="D18" s="4"/>
      <c r="H18" s="8"/>
      <c r="I18" s="16"/>
      <c r="J18" s="16"/>
      <c r="K18" s="16"/>
      <c r="L18" s="16"/>
      <c r="M18" s="16"/>
      <c r="N18" s="16"/>
      <c r="O18" s="16"/>
      <c r="R18" s="3" t="s">
        <v>159</v>
      </c>
    </row>
    <row r="19" spans="4:19" ht="15" hidden="1" outlineLevel="1" thickBot="1">
      <c r="D19" s="4"/>
      <c r="H19" s="8"/>
      <c r="I19" s="16"/>
      <c r="J19" s="16"/>
      <c r="K19" s="16"/>
      <c r="L19" s="16"/>
      <c r="M19" s="16"/>
      <c r="N19" s="16"/>
      <c r="O19" s="16"/>
      <c r="R19" s="3" t="s">
        <v>160</v>
      </c>
    </row>
    <row r="20" spans="4:19" ht="15" hidden="1" outlineLevel="1" thickBot="1">
      <c r="D20" s="4"/>
      <c r="H20" s="8"/>
      <c r="I20" s="16"/>
      <c r="J20" s="16"/>
      <c r="K20" s="16"/>
      <c r="L20" s="16"/>
      <c r="M20" s="16"/>
      <c r="N20" s="16"/>
      <c r="O20" s="16"/>
    </row>
    <row r="21" spans="4:19" ht="15" hidden="1" outlineLevel="1" thickBot="1">
      <c r="D21" s="4"/>
      <c r="H21" s="8"/>
      <c r="I21" s="16"/>
      <c r="J21" s="16"/>
      <c r="K21" s="16"/>
      <c r="L21" s="16"/>
      <c r="M21" s="16"/>
      <c r="N21" s="16"/>
      <c r="O21" s="16"/>
    </row>
    <row r="22" spans="4:19" ht="15" hidden="1" outlineLevel="1" thickBot="1">
      <c r="D22" s="4"/>
      <c r="H22" s="8"/>
      <c r="I22" s="16"/>
      <c r="J22" s="16"/>
      <c r="K22" s="16"/>
      <c r="L22" s="16"/>
      <c r="M22" s="16"/>
      <c r="N22" s="16"/>
      <c r="O22" s="16"/>
    </row>
    <row r="23" spans="4:19" ht="15" hidden="1" outlineLevel="1" thickBot="1">
      <c r="D23" s="4"/>
      <c r="H23" s="8"/>
      <c r="I23" s="16"/>
      <c r="J23" s="16"/>
      <c r="K23" s="16"/>
      <c r="L23" s="16"/>
      <c r="M23" s="16"/>
      <c r="N23" s="16"/>
      <c r="O23" s="16"/>
    </row>
    <row r="24" spans="4:19" ht="15" hidden="1" outlineLevel="1" thickBot="1">
      <c r="D24" s="4"/>
      <c r="H24" s="8"/>
      <c r="I24" s="16"/>
      <c r="J24" s="16"/>
      <c r="K24" s="16"/>
      <c r="L24" s="16"/>
      <c r="M24" s="16"/>
      <c r="N24" s="16"/>
      <c r="O24" s="16"/>
    </row>
    <row r="25" spans="4:19" ht="15" hidden="1" outlineLevel="1" thickBot="1">
      <c r="D25" s="4"/>
      <c r="H25" s="8"/>
      <c r="I25" s="16"/>
      <c r="J25" s="16"/>
      <c r="K25" s="16"/>
      <c r="L25" s="16"/>
      <c r="M25" s="16"/>
      <c r="N25" s="16"/>
      <c r="O25" s="16"/>
    </row>
    <row r="26" spans="4:19" ht="15" hidden="1" outlineLevel="1" thickBot="1">
      <c r="D26" s="4"/>
      <c r="H26" s="8"/>
      <c r="I26" s="16"/>
      <c r="J26" s="16"/>
      <c r="K26" s="16"/>
      <c r="L26" s="16"/>
      <c r="M26" s="16"/>
      <c r="N26" s="16"/>
      <c r="O26" s="16"/>
    </row>
    <row r="27" spans="4:19" ht="15" hidden="1" outlineLevel="1" thickBot="1">
      <c r="D27" s="4"/>
      <c r="H27" s="8"/>
      <c r="I27" s="16"/>
      <c r="J27" s="16"/>
      <c r="K27" s="16"/>
      <c r="L27" s="16"/>
      <c r="M27" s="16"/>
      <c r="N27" s="16"/>
      <c r="O27" s="16"/>
    </row>
    <row r="28" spans="4:19" ht="15" hidden="1" outlineLevel="1" thickBot="1">
      <c r="D28" s="4"/>
      <c r="H28" s="8"/>
      <c r="I28" s="16"/>
      <c r="J28" s="16"/>
      <c r="K28" s="16"/>
      <c r="L28" s="16"/>
      <c r="M28" s="16"/>
      <c r="N28" s="16"/>
      <c r="O28" s="16"/>
    </row>
    <row r="29" spans="4:19" ht="15" hidden="1" outlineLevel="1" thickBot="1">
      <c r="D29" s="4"/>
      <c r="H29" s="8"/>
      <c r="I29" s="16"/>
      <c r="J29" s="16"/>
      <c r="K29" s="16"/>
      <c r="L29" s="16"/>
      <c r="M29" s="16"/>
      <c r="N29" s="16"/>
      <c r="O29" s="16"/>
    </row>
    <row r="30" spans="4:19" ht="15" hidden="1" outlineLevel="1" thickBot="1">
      <c r="D30" s="4"/>
      <c r="H30" s="8"/>
      <c r="I30" s="16"/>
      <c r="J30" s="16"/>
      <c r="K30" s="16"/>
      <c r="L30" s="16"/>
      <c r="M30" s="16"/>
      <c r="N30" s="16"/>
      <c r="O30" s="16"/>
    </row>
    <row r="31" spans="4:19" ht="15" hidden="1" outlineLevel="1" thickBot="1">
      <c r="D31" s="4"/>
      <c r="H31" s="8"/>
      <c r="I31" s="16"/>
      <c r="J31" s="16"/>
      <c r="K31" s="16"/>
      <c r="L31" s="16"/>
      <c r="M31" s="16"/>
      <c r="N31" s="16"/>
      <c r="O31" s="16"/>
    </row>
    <row r="32" spans="4:19" ht="15" hidden="1" outlineLevel="1" thickBot="1">
      <c r="D32" s="4"/>
      <c r="H32" s="8"/>
      <c r="I32" s="16"/>
      <c r="J32" s="16"/>
      <c r="K32" s="16"/>
      <c r="L32" s="16"/>
      <c r="M32" s="16"/>
      <c r="N32" s="16"/>
      <c r="O32" s="16"/>
    </row>
    <row r="33" spans="4:15" ht="15" hidden="1" outlineLevel="1" thickBot="1">
      <c r="D33" s="4"/>
      <c r="H33" s="8"/>
      <c r="I33" s="16"/>
      <c r="J33" s="16"/>
      <c r="K33" s="16"/>
      <c r="L33" s="16"/>
      <c r="M33" s="16"/>
      <c r="N33" s="16"/>
      <c r="O33" s="16"/>
    </row>
    <row r="34" spans="4:15" ht="15" collapsed="1" thickBot="1">
      <c r="D34" s="4"/>
      <c r="H34" s="8"/>
      <c r="I34" s="16"/>
      <c r="J34" s="16"/>
      <c r="K34" s="16"/>
      <c r="L34" s="16"/>
      <c r="M34" s="16"/>
      <c r="N34" s="16"/>
      <c r="O34" s="16"/>
    </row>
    <row r="35" spans="4:15" ht="15" thickBot="1">
      <c r="D35" s="4"/>
      <c r="H35" s="8"/>
      <c r="I35" s="16"/>
      <c r="J35" s="16"/>
      <c r="K35" s="16"/>
      <c r="L35" s="16"/>
      <c r="M35" s="16"/>
      <c r="N35" s="16"/>
      <c r="O35" s="16"/>
    </row>
    <row r="36" spans="4:15" ht="15" thickBot="1">
      <c r="D36" s="4"/>
      <c r="H36" s="8"/>
      <c r="I36" s="16"/>
      <c r="J36" s="16"/>
      <c r="K36" s="16"/>
      <c r="L36" s="16"/>
      <c r="M36" s="16"/>
      <c r="N36" s="16"/>
      <c r="O36" s="16"/>
    </row>
    <row r="37" spans="4:15" ht="15" thickBot="1">
      <c r="D37" s="4"/>
      <c r="H37" s="8"/>
      <c r="I37" s="16"/>
      <c r="J37" s="16"/>
      <c r="K37" s="16"/>
      <c r="L37" s="16"/>
      <c r="M37" s="16"/>
      <c r="N37" s="16"/>
      <c r="O37" s="16"/>
    </row>
    <row r="38" spans="4:15" ht="15" thickBot="1">
      <c r="D38" s="4"/>
      <c r="H38" s="8"/>
      <c r="I38" s="16"/>
      <c r="J38" s="16"/>
      <c r="K38" s="16"/>
      <c r="L38" s="16"/>
      <c r="M38" s="16"/>
      <c r="N38" s="16"/>
      <c r="O38" s="16"/>
    </row>
    <row r="39" spans="4:15" ht="15" thickBot="1">
      <c r="D39" s="4"/>
      <c r="H39" s="8"/>
      <c r="I39" s="16"/>
      <c r="J39" s="16"/>
      <c r="K39" s="16"/>
      <c r="L39" s="16"/>
      <c r="M39" s="16"/>
      <c r="N39" s="16"/>
      <c r="O39" s="16"/>
    </row>
    <row r="40" spans="4:15" ht="15" thickBot="1">
      <c r="D40" s="4"/>
      <c r="H40" s="8"/>
      <c r="I40" s="16"/>
      <c r="J40" s="16"/>
      <c r="K40" s="16"/>
      <c r="L40" s="16"/>
      <c r="M40" s="16"/>
      <c r="N40" s="16"/>
      <c r="O40" s="16"/>
    </row>
    <row r="41" spans="4:15" ht="15" thickBot="1">
      <c r="D41" s="4"/>
      <c r="H41" s="8"/>
      <c r="I41" s="16"/>
      <c r="J41" s="16"/>
      <c r="K41" s="16"/>
      <c r="L41" s="16"/>
      <c r="M41" s="16"/>
      <c r="N41" s="16"/>
      <c r="O41" s="16"/>
    </row>
    <row r="42" spans="4:15" ht="15" thickBot="1">
      <c r="D42" s="4"/>
      <c r="H42" s="8"/>
      <c r="I42" s="16"/>
      <c r="J42" s="16"/>
      <c r="K42" s="16"/>
      <c r="L42" s="16"/>
      <c r="M42" s="16"/>
      <c r="N42" s="16"/>
      <c r="O42" s="16"/>
    </row>
    <row r="43" spans="4:15" ht="15" thickBot="1">
      <c r="D43" s="4"/>
      <c r="H43" s="8"/>
      <c r="I43" s="16"/>
      <c r="J43" s="16"/>
      <c r="K43" s="16"/>
      <c r="L43" s="16"/>
      <c r="M43" s="16"/>
      <c r="N43" s="16"/>
      <c r="O43" s="16"/>
    </row>
    <row r="44" spans="4:15" ht="15" thickBot="1">
      <c r="D44" s="4"/>
      <c r="H44" s="8"/>
      <c r="I44" s="16"/>
      <c r="J44" s="16"/>
      <c r="K44" s="16"/>
      <c r="L44" s="16"/>
      <c r="M44" s="16"/>
      <c r="N44" s="16"/>
      <c r="O44" s="16"/>
    </row>
    <row r="45" spans="4:15" ht="15" thickBot="1">
      <c r="D45" s="4"/>
      <c r="H45" s="8"/>
      <c r="I45" s="16"/>
      <c r="J45" s="16"/>
      <c r="K45" s="16"/>
      <c r="L45" s="16"/>
      <c r="M45" s="16"/>
      <c r="N45" s="16"/>
      <c r="O45" s="16"/>
    </row>
    <row r="46" spans="4:15" ht="15" thickBot="1">
      <c r="D46" s="4"/>
      <c r="H46" s="8"/>
      <c r="I46" s="16"/>
      <c r="J46" s="16"/>
      <c r="K46" s="16"/>
      <c r="L46" s="16"/>
      <c r="M46" s="16"/>
      <c r="N46" s="16"/>
      <c r="O46" s="16"/>
    </row>
    <row r="47" spans="4:15" ht="15" thickBot="1">
      <c r="D47" s="4"/>
      <c r="H47" s="8"/>
      <c r="I47" s="16"/>
      <c r="J47" s="16"/>
      <c r="K47" s="16"/>
      <c r="L47" s="16"/>
      <c r="M47" s="16"/>
      <c r="N47" s="16"/>
      <c r="O47" s="16"/>
    </row>
    <row r="48" spans="4:15" ht="15" thickBot="1">
      <c r="D48" s="4"/>
      <c r="H48" s="8"/>
      <c r="I48" s="16"/>
      <c r="J48" s="16"/>
      <c r="K48" s="16"/>
      <c r="L48" s="16"/>
      <c r="M48" s="16"/>
      <c r="N48" s="16"/>
      <c r="O48" s="16"/>
    </row>
    <row r="49" spans="4:15" ht="15" thickBot="1">
      <c r="D49" s="4"/>
      <c r="H49" s="8"/>
      <c r="I49" s="16"/>
      <c r="J49" s="16"/>
      <c r="K49" s="16"/>
      <c r="L49" s="16"/>
      <c r="M49" s="16"/>
      <c r="N49" s="16"/>
      <c r="O49" s="16"/>
    </row>
    <row r="50" spans="4:15" ht="15" thickBot="1">
      <c r="D50" s="4"/>
      <c r="H50" s="8"/>
      <c r="I50" s="16"/>
      <c r="J50" s="16"/>
      <c r="K50" s="16"/>
      <c r="L50" s="16"/>
      <c r="M50" s="16"/>
      <c r="N50" s="16"/>
      <c r="O50" s="16"/>
    </row>
    <row r="51" spans="4:15" ht="15" thickBot="1">
      <c r="D51" s="4"/>
      <c r="H51" s="8"/>
      <c r="I51" s="16"/>
      <c r="J51" s="16"/>
      <c r="K51" s="16"/>
      <c r="L51" s="16"/>
      <c r="M51" s="16"/>
      <c r="N51" s="16"/>
      <c r="O51" s="16"/>
    </row>
    <row r="52" spans="4:15" ht="15" thickBot="1">
      <c r="D52" s="4"/>
      <c r="H52" s="8"/>
      <c r="I52" s="16"/>
      <c r="J52" s="16"/>
      <c r="K52" s="16"/>
      <c r="L52" s="16"/>
      <c r="M52" s="16"/>
      <c r="N52" s="16"/>
      <c r="O52" s="16"/>
    </row>
    <row r="53" spans="4:15" ht="15" thickBot="1">
      <c r="D53" s="4"/>
      <c r="H53" s="8"/>
      <c r="I53" s="16"/>
      <c r="J53" s="16"/>
      <c r="K53" s="16"/>
      <c r="L53" s="16"/>
      <c r="M53" s="16"/>
      <c r="N53" s="16"/>
      <c r="O53" s="16"/>
    </row>
    <row r="54" spans="4:15">
      <c r="D54" s="4"/>
    </row>
    <row r="55" spans="4:15">
      <c r="D55" s="4"/>
    </row>
    <row r="56" spans="4:15">
      <c r="D56" s="4"/>
    </row>
    <row r="57" spans="4:15">
      <c r="D57" s="4"/>
    </row>
    <row r="58" spans="4:15">
      <c r="D58" s="4"/>
    </row>
    <row r="59" spans="4:15">
      <c r="D59" s="4"/>
    </row>
    <row r="60" spans="4:15">
      <c r="D60" s="4"/>
    </row>
    <row r="61" spans="4:15">
      <c r="D61" s="4"/>
    </row>
    <row r="62" spans="4:15">
      <c r="D62" s="4"/>
    </row>
    <row r="63" spans="4:15">
      <c r="D63" s="4"/>
    </row>
    <row r="64" spans="4:15">
      <c r="D64" s="4"/>
    </row>
    <row r="65" spans="4:4">
      <c r="D65" s="4"/>
    </row>
    <row r="66" spans="4:4">
      <c r="D66" s="4"/>
    </row>
    <row r="67" spans="4:4">
      <c r="D67" s="4"/>
    </row>
    <row r="68" spans="4:4">
      <c r="D68" s="4"/>
    </row>
    <row r="69" spans="4:4">
      <c r="D69" s="4"/>
    </row>
    <row r="70" spans="4:4">
      <c r="D70" s="4"/>
    </row>
    <row r="71" spans="4:4">
      <c r="D71" s="4"/>
    </row>
    <row r="72" spans="4:4">
      <c r="D72" s="4"/>
    </row>
    <row r="73" spans="4:4">
      <c r="D73" s="4"/>
    </row>
    <row r="74" spans="4:4">
      <c r="D74" s="4"/>
    </row>
    <row r="75" spans="4:4">
      <c r="D75" s="4"/>
    </row>
    <row r="76" spans="4:4">
      <c r="D76" s="4"/>
    </row>
    <row r="77" spans="4:4">
      <c r="D77" s="4"/>
    </row>
    <row r="78" spans="4:4">
      <c r="D78" s="4"/>
    </row>
    <row r="79" spans="4:4">
      <c r="D79" s="4"/>
    </row>
    <row r="80" spans="4:4">
      <c r="D80" s="4"/>
    </row>
    <row r="81" spans="4:4">
      <c r="D81" s="4"/>
    </row>
    <row r="82" spans="4:4">
      <c r="D82" s="4"/>
    </row>
    <row r="83" spans="4:4">
      <c r="D83" s="4"/>
    </row>
    <row r="84" spans="4:4">
      <c r="D84" s="4"/>
    </row>
    <row r="85" spans="4:4">
      <c r="D85" s="4"/>
    </row>
    <row r="86" spans="4:4">
      <c r="D86" s="4"/>
    </row>
    <row r="87" spans="4:4">
      <c r="D87" s="4"/>
    </row>
    <row r="88" spans="4:4">
      <c r="D88" s="4"/>
    </row>
    <row r="89" spans="4:4">
      <c r="D89" s="4"/>
    </row>
    <row r="90" spans="4:4">
      <c r="D90" s="4"/>
    </row>
    <row r="91" spans="4:4">
      <c r="D91" s="4"/>
    </row>
    <row r="92" spans="4:4">
      <c r="D92" s="4"/>
    </row>
  </sheetData>
  <sheetProtection algorithmName="SHA-512" hashValue="SAXJolzxCFB5eFoiXEVU5KJZJcxov8/Y22X3+veFyfb+W4A2ii1BFWJ9SNsJJpbGRKQcXyyxDcc1eyxe4yjYZQ==" saltValue="6PUwmAoNHQ9Q4mqhdx1O5Q==" spinCount="100000" sheet="1" objects="1" scenarios="1"/>
  <mergeCells count="1">
    <mergeCell ref="I1:O1"/>
  </mergeCells>
  <phoneticPr fontId="38" type="noConversion"/>
  <pageMargins left="0.7" right="0.7" top="0.75" bottom="0.75" header="0.3" footer="0.3"/>
  <pageSetup paperSize="9" orientation="portrait" horizontalDpi="300" verticalDpi="300"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997AC-BE5E-44C0-BAA3-33B4187F17F3}">
  <sheetPr codeName="Sheet18">
    <tabColor rgb="FFF5E871"/>
  </sheetPr>
  <dimension ref="A1:I155"/>
  <sheetViews>
    <sheetView showGridLines="0" zoomScale="90" zoomScaleNormal="90" workbookViewId="0">
      <selection activeCell="E139" sqref="E139"/>
    </sheetView>
  </sheetViews>
  <sheetFormatPr defaultColWidth="26.453125" defaultRowHeight="14.5" outlineLevelRow="2"/>
  <cols>
    <col min="1" max="1" width="16.36328125" style="21" bestFit="1" customWidth="1"/>
    <col min="2" max="2" width="15.08984375" style="21" bestFit="1" customWidth="1"/>
    <col min="3" max="3" width="64.26953125" style="22" customWidth="1"/>
    <col min="4" max="4" width="13.90625" style="21" bestFit="1" customWidth="1"/>
    <col min="5" max="5" width="18.36328125" style="21" bestFit="1" customWidth="1"/>
    <col min="6" max="6" width="15.90625" style="21" customWidth="1"/>
    <col min="7" max="7" width="17.26953125" style="21" bestFit="1" customWidth="1"/>
    <col min="8" max="8" width="27" style="21" customWidth="1"/>
    <col min="9" max="16384" width="26.453125" style="21"/>
  </cols>
  <sheetData>
    <row r="1" spans="1:9">
      <c r="A1" s="22"/>
      <c r="B1" s="22"/>
      <c r="D1" s="60"/>
      <c r="G1" s="228"/>
      <c r="H1" s="228"/>
      <c r="I1" s="111"/>
    </row>
    <row r="2" spans="1:9" ht="79" customHeight="1" thickBot="1">
      <c r="A2" s="22"/>
      <c r="B2" s="22"/>
      <c r="D2" s="137"/>
      <c r="F2" s="40"/>
      <c r="G2" s="110"/>
      <c r="H2" s="43"/>
      <c r="I2" s="110"/>
    </row>
    <row r="3" spans="1:9" ht="19" thickBot="1">
      <c r="A3" s="62" t="s">
        <v>62</v>
      </c>
      <c r="B3" s="273"/>
      <c r="C3" s="274"/>
      <c r="D3" s="233"/>
      <c r="E3" s="233"/>
      <c r="F3" s="39"/>
      <c r="G3" s="138"/>
    </row>
    <row r="4" spans="1:9">
      <c r="D4" s="233"/>
      <c r="E4" s="233"/>
      <c r="F4" s="39"/>
    </row>
    <row r="5" spans="1:9" ht="15" thickBot="1"/>
    <row r="6" spans="1:9" ht="32" thickBot="1">
      <c r="A6" s="234"/>
      <c r="B6" s="235"/>
      <c r="C6" s="236"/>
      <c r="D6" s="119" t="s">
        <v>186</v>
      </c>
      <c r="E6" s="75"/>
      <c r="F6" s="112" t="s">
        <v>187</v>
      </c>
      <c r="G6" s="75"/>
      <c r="H6" s="76" t="s">
        <v>70</v>
      </c>
      <c r="I6" s="139" t="str">
        <f>IF(OR(ISBLANK(E6),ISBLANK(G6)),"",NETWORKDAYS(E6,G6))</f>
        <v/>
      </c>
    </row>
    <row r="7" spans="1:9" ht="15" thickBot="1">
      <c r="A7" s="26"/>
      <c r="B7" s="26"/>
      <c r="C7" s="26"/>
      <c r="D7" s="26"/>
      <c r="E7" s="26"/>
      <c r="F7" s="26"/>
      <c r="G7" s="26"/>
      <c r="H7" s="26"/>
      <c r="I7" s="26"/>
    </row>
    <row r="8" spans="1:9" ht="19" thickBot="1">
      <c r="A8" s="201" t="s">
        <v>78</v>
      </c>
      <c r="B8" s="202"/>
      <c r="C8" s="202"/>
      <c r="D8" s="202"/>
      <c r="E8" s="202"/>
      <c r="F8" s="202"/>
      <c r="G8" s="202"/>
      <c r="H8" s="202"/>
      <c r="I8" s="203"/>
    </row>
    <row r="9" spans="1:9">
      <c r="A9" s="224" t="s">
        <v>63</v>
      </c>
      <c r="B9" s="214" t="s">
        <v>74</v>
      </c>
      <c r="C9" s="226" t="s">
        <v>75</v>
      </c>
      <c r="D9" s="212"/>
      <c r="E9" s="224" t="s">
        <v>77</v>
      </c>
      <c r="F9" s="226"/>
      <c r="G9" s="212"/>
      <c r="H9" s="209" t="s">
        <v>81</v>
      </c>
      <c r="I9" s="282" t="s">
        <v>237</v>
      </c>
    </row>
    <row r="10" spans="1:9" ht="15" thickBot="1">
      <c r="A10" s="225"/>
      <c r="B10" s="215"/>
      <c r="C10" s="227"/>
      <c r="D10" s="213"/>
      <c r="E10" s="225"/>
      <c r="F10" s="227"/>
      <c r="G10" s="213"/>
      <c r="H10" s="210"/>
      <c r="I10" s="283"/>
    </row>
    <row r="11" spans="1:9" ht="15" thickBot="1">
      <c r="A11" s="141"/>
      <c r="B11" s="142"/>
      <c r="C11" s="266"/>
      <c r="D11" s="267"/>
      <c r="E11" s="268"/>
      <c r="F11" s="269"/>
      <c r="G11" s="270"/>
      <c r="H11" s="166" t="str">
        <f>IF($A11&lt;&gt;"",SUMIF($A$35:$A$135,$A11,G$35:G$135),"")</f>
        <v/>
      </c>
      <c r="I11" s="25" t="str">
        <f>IF($A11&lt;&gt;"",SUMIF($A$35:$A$135,$A11,I$35:I$135),"")</f>
        <v/>
      </c>
    </row>
    <row r="12" spans="1:9" ht="15" thickBot="1">
      <c r="A12" s="141"/>
      <c r="B12" s="142"/>
      <c r="C12" s="266"/>
      <c r="D12" s="267"/>
      <c r="E12" s="268"/>
      <c r="F12" s="269"/>
      <c r="G12" s="270"/>
      <c r="H12" s="166" t="str">
        <f t="shared" ref="H12:H30" si="0">IF($A12&lt;&gt;"",SUMIF($A$35:$A$135,$A12,G$35:G$135),"")</f>
        <v/>
      </c>
      <c r="I12" s="25" t="str">
        <f t="shared" ref="I12:I30" si="1">IF($A12&lt;&gt;"",SUMIF($A$35:$A$135,$A12,I$35:I$135),"")</f>
        <v/>
      </c>
    </row>
    <row r="13" spans="1:9" ht="15" thickBot="1">
      <c r="A13" s="141"/>
      <c r="B13" s="142"/>
      <c r="C13" s="266"/>
      <c r="D13" s="267"/>
      <c r="E13" s="268"/>
      <c r="F13" s="269"/>
      <c r="G13" s="270"/>
      <c r="H13" s="166" t="str">
        <f t="shared" si="0"/>
        <v/>
      </c>
      <c r="I13" s="25" t="str">
        <f t="shared" si="1"/>
        <v/>
      </c>
    </row>
    <row r="14" spans="1:9" ht="15" thickBot="1">
      <c r="A14" s="178"/>
      <c r="B14" s="179"/>
      <c r="C14" s="261"/>
      <c r="D14" s="262"/>
      <c r="E14" s="263"/>
      <c r="F14" s="264"/>
      <c r="G14" s="265"/>
      <c r="H14" s="166" t="str">
        <f t="shared" si="0"/>
        <v/>
      </c>
      <c r="I14" s="25" t="str">
        <f t="shared" si="1"/>
        <v/>
      </c>
    </row>
    <row r="15" spans="1:9" ht="15" thickBot="1">
      <c r="A15" s="141"/>
      <c r="B15" s="142"/>
      <c r="C15" s="266"/>
      <c r="D15" s="267"/>
      <c r="E15" s="268"/>
      <c r="F15" s="269"/>
      <c r="G15" s="270"/>
      <c r="H15" s="166" t="str">
        <f t="shared" si="0"/>
        <v/>
      </c>
      <c r="I15" s="25" t="str">
        <f t="shared" si="1"/>
        <v/>
      </c>
    </row>
    <row r="16" spans="1:9" s="177" customFormat="1" ht="15" collapsed="1" thickBot="1">
      <c r="A16" s="172"/>
      <c r="B16" s="173"/>
      <c r="C16" s="271"/>
      <c r="D16" s="272"/>
      <c r="E16" s="268"/>
      <c r="F16" s="269"/>
      <c r="G16" s="270"/>
      <c r="H16" s="166" t="str">
        <f t="shared" si="0"/>
        <v/>
      </c>
      <c r="I16" s="25" t="str">
        <f t="shared" si="1"/>
        <v/>
      </c>
    </row>
    <row r="17" spans="1:9" ht="15" thickBot="1">
      <c r="A17" s="141"/>
      <c r="B17" s="142"/>
      <c r="C17" s="266"/>
      <c r="D17" s="267"/>
      <c r="E17" s="268"/>
      <c r="F17" s="269"/>
      <c r="G17" s="270"/>
      <c r="H17" s="166" t="str">
        <f t="shared" si="0"/>
        <v/>
      </c>
      <c r="I17" s="25" t="str">
        <f t="shared" si="1"/>
        <v/>
      </c>
    </row>
    <row r="18" spans="1:9" ht="15" thickBot="1">
      <c r="A18" s="141"/>
      <c r="B18" s="142"/>
      <c r="C18" s="266"/>
      <c r="D18" s="267"/>
      <c r="E18" s="268"/>
      <c r="F18" s="269"/>
      <c r="G18" s="270"/>
      <c r="H18" s="166" t="str">
        <f t="shared" si="0"/>
        <v/>
      </c>
      <c r="I18" s="25" t="str">
        <f t="shared" si="1"/>
        <v/>
      </c>
    </row>
    <row r="19" spans="1:9" ht="15" thickBot="1">
      <c r="A19" s="141"/>
      <c r="B19" s="142"/>
      <c r="C19" s="266"/>
      <c r="D19" s="267"/>
      <c r="E19" s="268"/>
      <c r="F19" s="269"/>
      <c r="G19" s="270"/>
      <c r="H19" s="166" t="str">
        <f t="shared" si="0"/>
        <v/>
      </c>
      <c r="I19" s="25" t="str">
        <f t="shared" si="1"/>
        <v/>
      </c>
    </row>
    <row r="20" spans="1:9" ht="15" thickBot="1">
      <c r="A20" s="141"/>
      <c r="B20" s="142"/>
      <c r="C20" s="266"/>
      <c r="D20" s="267"/>
      <c r="E20" s="268"/>
      <c r="F20" s="269"/>
      <c r="G20" s="270"/>
      <c r="H20" s="166" t="str">
        <f t="shared" si="0"/>
        <v/>
      </c>
      <c r="I20" s="25" t="str">
        <f t="shared" si="1"/>
        <v/>
      </c>
    </row>
    <row r="21" spans="1:9" ht="15" hidden="1" outlineLevel="1" thickBot="1">
      <c r="A21" s="141"/>
      <c r="B21" s="142"/>
      <c r="C21" s="266"/>
      <c r="D21" s="267"/>
      <c r="E21" s="268"/>
      <c r="F21" s="269"/>
      <c r="G21" s="270"/>
      <c r="H21" s="166" t="str">
        <f t="shared" si="0"/>
        <v/>
      </c>
      <c r="I21" s="25" t="str">
        <f t="shared" si="1"/>
        <v/>
      </c>
    </row>
    <row r="22" spans="1:9" ht="15" hidden="1" outlineLevel="1" thickBot="1">
      <c r="A22" s="141"/>
      <c r="B22" s="142"/>
      <c r="C22" s="266"/>
      <c r="D22" s="267"/>
      <c r="E22" s="268"/>
      <c r="F22" s="269"/>
      <c r="G22" s="270"/>
      <c r="H22" s="166" t="str">
        <f t="shared" si="0"/>
        <v/>
      </c>
      <c r="I22" s="25" t="str">
        <f t="shared" si="1"/>
        <v/>
      </c>
    </row>
    <row r="23" spans="1:9" ht="15" hidden="1" outlineLevel="1" thickBot="1">
      <c r="A23" s="141"/>
      <c r="B23" s="142"/>
      <c r="C23" s="266"/>
      <c r="D23" s="267"/>
      <c r="E23" s="268"/>
      <c r="F23" s="269"/>
      <c r="G23" s="270"/>
      <c r="H23" s="166" t="str">
        <f t="shared" si="0"/>
        <v/>
      </c>
      <c r="I23" s="25" t="str">
        <f t="shared" si="1"/>
        <v/>
      </c>
    </row>
    <row r="24" spans="1:9" ht="15" hidden="1" outlineLevel="1" thickBot="1">
      <c r="A24" s="141"/>
      <c r="B24" s="142"/>
      <c r="C24" s="266"/>
      <c r="D24" s="267"/>
      <c r="E24" s="268"/>
      <c r="F24" s="269"/>
      <c r="G24" s="270"/>
      <c r="H24" s="166" t="str">
        <f t="shared" si="0"/>
        <v/>
      </c>
      <c r="I24" s="25" t="str">
        <f t="shared" si="1"/>
        <v/>
      </c>
    </row>
    <row r="25" spans="1:9" ht="15" hidden="1" outlineLevel="1" thickBot="1">
      <c r="A25" s="141"/>
      <c r="B25" s="142"/>
      <c r="C25" s="266"/>
      <c r="D25" s="267"/>
      <c r="E25" s="268"/>
      <c r="F25" s="269"/>
      <c r="G25" s="270"/>
      <c r="H25" s="166" t="str">
        <f t="shared" si="0"/>
        <v/>
      </c>
      <c r="I25" s="25" t="str">
        <f t="shared" si="1"/>
        <v/>
      </c>
    </row>
    <row r="26" spans="1:9" ht="15" hidden="1" outlineLevel="1" thickBot="1">
      <c r="A26" s="141"/>
      <c r="B26" s="142"/>
      <c r="C26" s="266"/>
      <c r="D26" s="267"/>
      <c r="E26" s="268"/>
      <c r="F26" s="269"/>
      <c r="G26" s="270"/>
      <c r="H26" s="166" t="str">
        <f t="shared" si="0"/>
        <v/>
      </c>
      <c r="I26" s="25" t="str">
        <f t="shared" si="1"/>
        <v/>
      </c>
    </row>
    <row r="27" spans="1:9" ht="15" hidden="1" outlineLevel="1" thickBot="1">
      <c r="A27" s="141"/>
      <c r="B27" s="142"/>
      <c r="C27" s="266"/>
      <c r="D27" s="267"/>
      <c r="E27" s="268"/>
      <c r="F27" s="269"/>
      <c r="G27" s="270"/>
      <c r="H27" s="166" t="str">
        <f t="shared" si="0"/>
        <v/>
      </c>
      <c r="I27" s="25" t="str">
        <f t="shared" si="1"/>
        <v/>
      </c>
    </row>
    <row r="28" spans="1:9" ht="15" hidden="1" outlineLevel="1" thickBot="1">
      <c r="A28" s="141"/>
      <c r="B28" s="142"/>
      <c r="C28" s="266"/>
      <c r="D28" s="267"/>
      <c r="E28" s="268"/>
      <c r="F28" s="269"/>
      <c r="G28" s="270"/>
      <c r="H28" s="166" t="str">
        <f t="shared" si="0"/>
        <v/>
      </c>
      <c r="I28" s="25" t="str">
        <f t="shared" si="1"/>
        <v/>
      </c>
    </row>
    <row r="29" spans="1:9" ht="15" hidden="1" outlineLevel="1" thickBot="1">
      <c r="A29" s="141"/>
      <c r="B29" s="142"/>
      <c r="C29" s="266"/>
      <c r="D29" s="267"/>
      <c r="E29" s="268"/>
      <c r="F29" s="269"/>
      <c r="G29" s="270"/>
      <c r="H29" s="166" t="str">
        <f t="shared" si="0"/>
        <v/>
      </c>
      <c r="I29" s="25" t="str">
        <f t="shared" si="1"/>
        <v/>
      </c>
    </row>
    <row r="30" spans="1:9" ht="15" hidden="1" outlineLevel="1" thickBot="1">
      <c r="A30" s="178"/>
      <c r="B30" s="179"/>
      <c r="C30" s="261"/>
      <c r="D30" s="262"/>
      <c r="E30" s="268"/>
      <c r="F30" s="269"/>
      <c r="G30" s="270"/>
      <c r="H30" s="166" t="str">
        <f t="shared" si="0"/>
        <v/>
      </c>
      <c r="I30" s="25" t="str">
        <f t="shared" si="1"/>
        <v/>
      </c>
    </row>
    <row r="31" spans="1:9" ht="15" collapsed="1" thickBot="1">
      <c r="C31" s="21"/>
      <c r="H31" s="189"/>
      <c r="I31" s="24"/>
    </row>
    <row r="32" spans="1:9" ht="19" thickBot="1">
      <c r="A32" s="201" t="s">
        <v>79</v>
      </c>
      <c r="B32" s="202"/>
      <c r="C32" s="202"/>
      <c r="D32" s="202"/>
      <c r="E32" s="202"/>
      <c r="F32" s="202"/>
      <c r="G32" s="202"/>
      <c r="H32" s="202"/>
      <c r="I32" s="203"/>
    </row>
    <row r="33" spans="1:9" ht="16" thickBot="1">
      <c r="A33" s="214" t="s">
        <v>63</v>
      </c>
      <c r="B33" s="212" t="s">
        <v>146</v>
      </c>
      <c r="C33" s="224" t="s">
        <v>190</v>
      </c>
      <c r="D33" s="212"/>
      <c r="E33" s="212" t="s">
        <v>1</v>
      </c>
      <c r="F33" s="214" t="s">
        <v>239</v>
      </c>
      <c r="G33" s="214" t="s">
        <v>76</v>
      </c>
      <c r="H33" s="214" t="s">
        <v>72</v>
      </c>
      <c r="I33" s="140" t="s">
        <v>191</v>
      </c>
    </row>
    <row r="34" spans="1:9" ht="31.5" thickBot="1">
      <c r="A34" s="215"/>
      <c r="B34" s="213"/>
      <c r="C34" s="225"/>
      <c r="D34" s="213"/>
      <c r="E34" s="213"/>
      <c r="F34" s="215"/>
      <c r="G34" s="215"/>
      <c r="H34" s="215"/>
      <c r="I34" s="79" t="s">
        <v>238</v>
      </c>
    </row>
    <row r="35" spans="1:9" ht="15" thickBot="1">
      <c r="A35" s="143"/>
      <c r="B35" s="141"/>
      <c r="C35" s="268"/>
      <c r="D35" s="270"/>
      <c r="E35" s="143"/>
      <c r="F35" s="144"/>
      <c r="G35" s="141"/>
      <c r="H35" s="78" t="str">
        <f>IFERROR(IF(G35&lt;&gt;"",G35/$I$6,""),"")</f>
        <v/>
      </c>
      <c r="I35" s="25" t="str">
        <f>IF($A35&lt;&gt;"",F35*$G35,"")</f>
        <v/>
      </c>
    </row>
    <row r="36" spans="1:9" ht="15" thickBot="1">
      <c r="A36" s="143"/>
      <c r="B36" s="141"/>
      <c r="C36" s="268"/>
      <c r="D36" s="270"/>
      <c r="E36" s="143"/>
      <c r="F36" s="144"/>
      <c r="G36" s="141"/>
      <c r="H36" s="78" t="str">
        <f t="shared" ref="H36:H99" si="2">IFERROR(IF(G36&lt;&gt;"",G36/$I$6,""),"")</f>
        <v/>
      </c>
      <c r="I36" s="25" t="str">
        <f t="shared" ref="I36:I99" si="3">IF($A36&lt;&gt;"",F36*$G36,"")</f>
        <v/>
      </c>
    </row>
    <row r="37" spans="1:9" ht="15" thickBot="1">
      <c r="A37" s="143"/>
      <c r="B37" s="141"/>
      <c r="C37" s="268"/>
      <c r="D37" s="270"/>
      <c r="E37" s="143"/>
      <c r="F37" s="144"/>
      <c r="G37" s="141"/>
      <c r="H37" s="78" t="str">
        <f t="shared" si="2"/>
        <v/>
      </c>
      <c r="I37" s="25" t="str">
        <f t="shared" si="3"/>
        <v/>
      </c>
    </row>
    <row r="38" spans="1:9" ht="15" thickBot="1">
      <c r="A38" s="143"/>
      <c r="B38" s="141"/>
      <c r="C38" s="164"/>
      <c r="D38" s="165"/>
      <c r="E38" s="143"/>
      <c r="F38" s="144"/>
      <c r="G38" s="141"/>
      <c r="H38" s="78" t="str">
        <f t="shared" si="2"/>
        <v/>
      </c>
      <c r="I38" s="25" t="str">
        <f t="shared" si="3"/>
        <v/>
      </c>
    </row>
    <row r="39" spans="1:9" ht="15" thickBot="1">
      <c r="A39" s="184"/>
      <c r="B39" s="178"/>
      <c r="C39" s="180"/>
      <c r="D39" s="181"/>
      <c r="E39" s="184"/>
      <c r="F39" s="185"/>
      <c r="G39" s="178"/>
      <c r="H39" s="78" t="str">
        <f t="shared" si="2"/>
        <v/>
      </c>
      <c r="I39" s="25" t="str">
        <f t="shared" si="3"/>
        <v/>
      </c>
    </row>
    <row r="40" spans="1:9" ht="15" thickBot="1">
      <c r="A40" s="143"/>
      <c r="B40" s="141"/>
      <c r="C40" s="164"/>
      <c r="D40" s="165"/>
      <c r="E40" s="143"/>
      <c r="F40" s="144"/>
      <c r="G40" s="141"/>
      <c r="H40" s="78" t="str">
        <f t="shared" si="2"/>
        <v/>
      </c>
      <c r="I40" s="25" t="str">
        <f t="shared" si="3"/>
        <v/>
      </c>
    </row>
    <row r="41" spans="1:9" ht="15" thickBot="1">
      <c r="A41" s="143"/>
      <c r="B41" s="141"/>
      <c r="C41" s="164"/>
      <c r="D41" s="165"/>
      <c r="E41" s="143"/>
      <c r="F41" s="144"/>
      <c r="G41" s="141"/>
      <c r="H41" s="78" t="str">
        <f t="shared" si="2"/>
        <v/>
      </c>
      <c r="I41" s="25" t="str">
        <f t="shared" si="3"/>
        <v/>
      </c>
    </row>
    <row r="42" spans="1:9" ht="15" thickBot="1">
      <c r="A42" s="143"/>
      <c r="B42" s="141"/>
      <c r="C42" s="164"/>
      <c r="D42" s="165"/>
      <c r="E42" s="143"/>
      <c r="F42" s="144"/>
      <c r="G42" s="141"/>
      <c r="H42" s="78" t="str">
        <f t="shared" si="2"/>
        <v/>
      </c>
      <c r="I42" s="25" t="str">
        <f t="shared" si="3"/>
        <v/>
      </c>
    </row>
    <row r="43" spans="1:9" ht="15" thickBot="1">
      <c r="A43" s="143"/>
      <c r="B43" s="141"/>
      <c r="C43" s="164"/>
      <c r="D43" s="165"/>
      <c r="E43" s="143"/>
      <c r="F43" s="144"/>
      <c r="G43" s="141"/>
      <c r="H43" s="78" t="str">
        <f t="shared" si="2"/>
        <v/>
      </c>
      <c r="I43" s="25" t="str">
        <f t="shared" si="3"/>
        <v/>
      </c>
    </row>
    <row r="44" spans="1:9" ht="15" thickBot="1">
      <c r="A44" s="143"/>
      <c r="B44" s="141"/>
      <c r="C44" s="164"/>
      <c r="D44" s="165"/>
      <c r="E44" s="143"/>
      <c r="F44" s="144"/>
      <c r="G44" s="141"/>
      <c r="H44" s="78" t="str">
        <f t="shared" si="2"/>
        <v/>
      </c>
      <c r="I44" s="25" t="str">
        <f t="shared" si="3"/>
        <v/>
      </c>
    </row>
    <row r="45" spans="1:9" ht="15" thickBot="1">
      <c r="A45" s="143"/>
      <c r="B45" s="141"/>
      <c r="C45" s="164"/>
      <c r="D45" s="165"/>
      <c r="E45" s="143"/>
      <c r="F45" s="144"/>
      <c r="G45" s="141"/>
      <c r="H45" s="78" t="str">
        <f t="shared" si="2"/>
        <v/>
      </c>
      <c r="I45" s="25" t="str">
        <f t="shared" si="3"/>
        <v/>
      </c>
    </row>
    <row r="46" spans="1:9" ht="15" thickBot="1">
      <c r="A46" s="143"/>
      <c r="B46" s="141"/>
      <c r="C46" s="164"/>
      <c r="D46" s="165"/>
      <c r="E46" s="143"/>
      <c r="F46" s="144"/>
      <c r="G46" s="141"/>
      <c r="H46" s="78" t="str">
        <f t="shared" si="2"/>
        <v/>
      </c>
      <c r="I46" s="25" t="str">
        <f t="shared" si="3"/>
        <v/>
      </c>
    </row>
    <row r="47" spans="1:9" ht="15" thickBot="1">
      <c r="A47" s="143"/>
      <c r="B47" s="141"/>
      <c r="C47" s="164"/>
      <c r="D47" s="165"/>
      <c r="E47" s="143"/>
      <c r="F47" s="144"/>
      <c r="G47" s="141"/>
      <c r="H47" s="78" t="str">
        <f t="shared" si="2"/>
        <v/>
      </c>
      <c r="I47" s="25" t="str">
        <f t="shared" si="3"/>
        <v/>
      </c>
    </row>
    <row r="48" spans="1:9" ht="15" thickBot="1">
      <c r="A48" s="143"/>
      <c r="B48" s="141"/>
      <c r="C48" s="164"/>
      <c r="D48" s="165"/>
      <c r="E48" s="143"/>
      <c r="F48" s="144"/>
      <c r="G48" s="141"/>
      <c r="H48" s="78" t="str">
        <f t="shared" si="2"/>
        <v/>
      </c>
      <c r="I48" s="25" t="str">
        <f t="shared" si="3"/>
        <v/>
      </c>
    </row>
    <row r="49" spans="1:9" ht="15" thickBot="1">
      <c r="A49" s="143"/>
      <c r="B49" s="141"/>
      <c r="C49" s="164"/>
      <c r="D49" s="165"/>
      <c r="E49" s="143"/>
      <c r="F49" s="144"/>
      <c r="G49" s="141"/>
      <c r="H49" s="78" t="str">
        <f t="shared" si="2"/>
        <v/>
      </c>
      <c r="I49" s="25" t="str">
        <f t="shared" si="3"/>
        <v/>
      </c>
    </row>
    <row r="50" spans="1:9" ht="15" hidden="1" outlineLevel="1" thickBot="1">
      <c r="A50" s="143"/>
      <c r="B50" s="141"/>
      <c r="C50" s="164"/>
      <c r="D50" s="165"/>
      <c r="E50" s="143"/>
      <c r="F50" s="144"/>
      <c r="G50" s="141"/>
      <c r="H50" s="78" t="str">
        <f t="shared" si="2"/>
        <v/>
      </c>
      <c r="I50" s="25" t="str">
        <f t="shared" si="3"/>
        <v/>
      </c>
    </row>
    <row r="51" spans="1:9" ht="15" hidden="1" outlineLevel="1" thickBot="1">
      <c r="A51" s="143"/>
      <c r="B51" s="141"/>
      <c r="C51" s="164"/>
      <c r="D51" s="165"/>
      <c r="E51" s="143"/>
      <c r="F51" s="144"/>
      <c r="G51" s="141"/>
      <c r="H51" s="78" t="str">
        <f t="shared" si="2"/>
        <v/>
      </c>
      <c r="I51" s="25" t="str">
        <f t="shared" si="3"/>
        <v/>
      </c>
    </row>
    <row r="52" spans="1:9" ht="15" hidden="1" outlineLevel="1" thickBot="1">
      <c r="A52" s="143"/>
      <c r="B52" s="141"/>
      <c r="C52" s="164"/>
      <c r="D52" s="165"/>
      <c r="E52" s="143"/>
      <c r="F52" s="144"/>
      <c r="G52" s="141"/>
      <c r="H52" s="78" t="str">
        <f t="shared" si="2"/>
        <v/>
      </c>
      <c r="I52" s="25" t="str">
        <f t="shared" si="3"/>
        <v/>
      </c>
    </row>
    <row r="53" spans="1:9" ht="15" hidden="1" outlineLevel="1" thickBot="1">
      <c r="A53" s="143"/>
      <c r="B53" s="141"/>
      <c r="C53" s="164"/>
      <c r="D53" s="165"/>
      <c r="E53" s="143"/>
      <c r="F53" s="144"/>
      <c r="G53" s="141"/>
      <c r="H53" s="78" t="str">
        <f t="shared" si="2"/>
        <v/>
      </c>
      <c r="I53" s="25" t="str">
        <f t="shared" si="3"/>
        <v/>
      </c>
    </row>
    <row r="54" spans="1:9" ht="15" hidden="1" outlineLevel="1" thickBot="1">
      <c r="A54" s="143"/>
      <c r="B54" s="141"/>
      <c r="C54" s="164"/>
      <c r="D54" s="165"/>
      <c r="E54" s="143"/>
      <c r="F54" s="144"/>
      <c r="G54" s="141"/>
      <c r="H54" s="78" t="str">
        <f t="shared" si="2"/>
        <v/>
      </c>
      <c r="I54" s="25" t="str">
        <f t="shared" si="3"/>
        <v/>
      </c>
    </row>
    <row r="55" spans="1:9" ht="15" hidden="1" outlineLevel="1" thickBot="1">
      <c r="A55" s="143"/>
      <c r="B55" s="141"/>
      <c r="C55" s="164"/>
      <c r="D55" s="165"/>
      <c r="E55" s="143"/>
      <c r="F55" s="144"/>
      <c r="G55" s="141"/>
      <c r="H55" s="78" t="str">
        <f t="shared" si="2"/>
        <v/>
      </c>
      <c r="I55" s="25" t="str">
        <f t="shared" si="3"/>
        <v/>
      </c>
    </row>
    <row r="56" spans="1:9" ht="15" hidden="1" outlineLevel="1" thickBot="1">
      <c r="A56" s="143"/>
      <c r="B56" s="141"/>
      <c r="C56" s="164"/>
      <c r="D56" s="165"/>
      <c r="E56" s="143"/>
      <c r="F56" s="144"/>
      <c r="G56" s="141"/>
      <c r="H56" s="78" t="str">
        <f t="shared" si="2"/>
        <v/>
      </c>
      <c r="I56" s="25" t="str">
        <f t="shared" si="3"/>
        <v/>
      </c>
    </row>
    <row r="57" spans="1:9" ht="15" hidden="1" outlineLevel="1" thickBot="1">
      <c r="A57" s="143"/>
      <c r="B57" s="141"/>
      <c r="C57" s="164"/>
      <c r="D57" s="165"/>
      <c r="E57" s="143"/>
      <c r="F57" s="144"/>
      <c r="G57" s="141"/>
      <c r="H57" s="78" t="str">
        <f t="shared" si="2"/>
        <v/>
      </c>
      <c r="I57" s="25" t="str">
        <f t="shared" si="3"/>
        <v/>
      </c>
    </row>
    <row r="58" spans="1:9" ht="15" hidden="1" outlineLevel="1" thickBot="1">
      <c r="A58" s="143"/>
      <c r="B58" s="141"/>
      <c r="C58" s="164"/>
      <c r="D58" s="165"/>
      <c r="E58" s="143"/>
      <c r="F58" s="144"/>
      <c r="G58" s="141"/>
      <c r="H58" s="78" t="str">
        <f t="shared" si="2"/>
        <v/>
      </c>
      <c r="I58" s="25" t="str">
        <f t="shared" si="3"/>
        <v/>
      </c>
    </row>
    <row r="59" spans="1:9" ht="15" hidden="1" outlineLevel="1" thickBot="1">
      <c r="A59" s="143"/>
      <c r="B59" s="141"/>
      <c r="C59" s="164"/>
      <c r="D59" s="165"/>
      <c r="E59" s="143"/>
      <c r="F59" s="144"/>
      <c r="G59" s="141"/>
      <c r="H59" s="78" t="str">
        <f t="shared" si="2"/>
        <v/>
      </c>
      <c r="I59" s="25" t="str">
        <f t="shared" si="3"/>
        <v/>
      </c>
    </row>
    <row r="60" spans="1:9" ht="15" hidden="1" outlineLevel="1" thickBot="1">
      <c r="A60" s="143"/>
      <c r="B60" s="141"/>
      <c r="C60" s="164"/>
      <c r="D60" s="165"/>
      <c r="E60" s="143"/>
      <c r="F60" s="144"/>
      <c r="G60" s="141"/>
      <c r="H60" s="78" t="str">
        <f t="shared" si="2"/>
        <v/>
      </c>
      <c r="I60" s="25" t="str">
        <f t="shared" si="3"/>
        <v/>
      </c>
    </row>
    <row r="61" spans="1:9" ht="15" hidden="1" outlineLevel="1" thickBot="1">
      <c r="A61" s="143"/>
      <c r="B61" s="141"/>
      <c r="C61" s="164"/>
      <c r="D61" s="165"/>
      <c r="E61" s="143"/>
      <c r="F61" s="144"/>
      <c r="G61" s="141"/>
      <c r="H61" s="78" t="str">
        <f t="shared" si="2"/>
        <v/>
      </c>
      <c r="I61" s="25" t="str">
        <f t="shared" si="3"/>
        <v/>
      </c>
    </row>
    <row r="62" spans="1:9" ht="15" hidden="1" outlineLevel="1" thickBot="1">
      <c r="A62" s="143"/>
      <c r="B62" s="141"/>
      <c r="C62" s="164"/>
      <c r="D62" s="165"/>
      <c r="E62" s="143"/>
      <c r="F62" s="144"/>
      <c r="G62" s="141"/>
      <c r="H62" s="78" t="str">
        <f t="shared" si="2"/>
        <v/>
      </c>
      <c r="I62" s="25" t="str">
        <f t="shared" si="3"/>
        <v/>
      </c>
    </row>
    <row r="63" spans="1:9" ht="15" hidden="1" outlineLevel="1" thickBot="1">
      <c r="A63" s="143"/>
      <c r="B63" s="141"/>
      <c r="C63" s="164"/>
      <c r="D63" s="165"/>
      <c r="E63" s="143"/>
      <c r="F63" s="144"/>
      <c r="G63" s="141"/>
      <c r="H63" s="78" t="str">
        <f t="shared" si="2"/>
        <v/>
      </c>
      <c r="I63" s="25" t="str">
        <f>IF($A63&lt;&gt;"",F63*$G63,"")</f>
        <v/>
      </c>
    </row>
    <row r="64" spans="1:9" ht="15" hidden="1" outlineLevel="1" thickBot="1">
      <c r="A64" s="143"/>
      <c r="B64" s="141"/>
      <c r="C64" s="164"/>
      <c r="D64" s="165"/>
      <c r="E64" s="143"/>
      <c r="F64" s="144"/>
      <c r="G64" s="141"/>
      <c r="H64" s="78" t="str">
        <f t="shared" si="2"/>
        <v/>
      </c>
      <c r="I64" s="25" t="str">
        <f t="shared" si="3"/>
        <v/>
      </c>
    </row>
    <row r="65" spans="1:9" ht="15" hidden="1" outlineLevel="1" thickBot="1">
      <c r="A65" s="143"/>
      <c r="B65" s="141"/>
      <c r="C65" s="164"/>
      <c r="D65" s="165"/>
      <c r="E65" s="143"/>
      <c r="F65" s="144"/>
      <c r="G65" s="141"/>
      <c r="H65" s="78" t="str">
        <f t="shared" si="2"/>
        <v/>
      </c>
      <c r="I65" s="25" t="str">
        <f t="shared" si="3"/>
        <v/>
      </c>
    </row>
    <row r="66" spans="1:9" ht="15" hidden="1" outlineLevel="1" thickBot="1">
      <c r="A66" s="143"/>
      <c r="B66" s="141"/>
      <c r="C66" s="164"/>
      <c r="D66" s="165"/>
      <c r="E66" s="143"/>
      <c r="F66" s="144"/>
      <c r="G66" s="141"/>
      <c r="H66" s="78" t="str">
        <f t="shared" si="2"/>
        <v/>
      </c>
      <c r="I66" s="25" t="str">
        <f t="shared" si="3"/>
        <v/>
      </c>
    </row>
    <row r="67" spans="1:9" ht="15" hidden="1" outlineLevel="1" thickBot="1">
      <c r="A67" s="143"/>
      <c r="B67" s="141"/>
      <c r="C67" s="164"/>
      <c r="D67" s="165"/>
      <c r="E67" s="143"/>
      <c r="F67" s="144"/>
      <c r="G67" s="141"/>
      <c r="H67" s="78" t="str">
        <f t="shared" si="2"/>
        <v/>
      </c>
      <c r="I67" s="25" t="str">
        <f t="shared" si="3"/>
        <v/>
      </c>
    </row>
    <row r="68" spans="1:9" ht="15" hidden="1" outlineLevel="1" thickBot="1">
      <c r="A68" s="143"/>
      <c r="B68" s="141"/>
      <c r="C68" s="164"/>
      <c r="D68" s="165"/>
      <c r="E68" s="143"/>
      <c r="F68" s="144"/>
      <c r="G68" s="141"/>
      <c r="H68" s="78" t="str">
        <f t="shared" si="2"/>
        <v/>
      </c>
      <c r="I68" s="25" t="str">
        <f t="shared" si="3"/>
        <v/>
      </c>
    </row>
    <row r="69" spans="1:9" ht="15" hidden="1" outlineLevel="1" thickBot="1">
      <c r="A69" s="143"/>
      <c r="B69" s="141"/>
      <c r="C69" s="164"/>
      <c r="D69" s="165"/>
      <c r="E69" s="143"/>
      <c r="F69" s="144"/>
      <c r="G69" s="141"/>
      <c r="H69" s="78" t="str">
        <f t="shared" si="2"/>
        <v/>
      </c>
      <c r="I69" s="25" t="str">
        <f t="shared" si="3"/>
        <v/>
      </c>
    </row>
    <row r="70" spans="1:9" ht="15" hidden="1" outlineLevel="1" thickBot="1">
      <c r="A70" s="143"/>
      <c r="B70" s="141"/>
      <c r="C70" s="164"/>
      <c r="D70" s="165"/>
      <c r="E70" s="143"/>
      <c r="F70" s="144"/>
      <c r="G70" s="141"/>
      <c r="H70" s="78" t="str">
        <f t="shared" si="2"/>
        <v/>
      </c>
      <c r="I70" s="25" t="str">
        <f t="shared" si="3"/>
        <v/>
      </c>
    </row>
    <row r="71" spans="1:9" ht="15" hidden="1" outlineLevel="1" thickBot="1">
      <c r="A71" s="143"/>
      <c r="B71" s="141"/>
      <c r="C71" s="164"/>
      <c r="D71" s="165"/>
      <c r="E71" s="143"/>
      <c r="F71" s="144"/>
      <c r="G71" s="141"/>
      <c r="H71" s="78" t="str">
        <f t="shared" si="2"/>
        <v/>
      </c>
      <c r="I71" s="25" t="str">
        <f t="shared" si="3"/>
        <v/>
      </c>
    </row>
    <row r="72" spans="1:9" ht="15" hidden="1" outlineLevel="1" thickBot="1">
      <c r="A72" s="143"/>
      <c r="B72" s="141"/>
      <c r="C72" s="164"/>
      <c r="D72" s="165"/>
      <c r="E72" s="143"/>
      <c r="F72" s="144"/>
      <c r="G72" s="141"/>
      <c r="H72" s="78" t="str">
        <f t="shared" si="2"/>
        <v/>
      </c>
      <c r="I72" s="25" t="str">
        <f t="shared" si="3"/>
        <v/>
      </c>
    </row>
    <row r="73" spans="1:9" ht="15" hidden="1" outlineLevel="1" thickBot="1">
      <c r="A73" s="143"/>
      <c r="B73" s="141"/>
      <c r="C73" s="164"/>
      <c r="D73" s="165"/>
      <c r="E73" s="143"/>
      <c r="F73" s="144"/>
      <c r="G73" s="141"/>
      <c r="H73" s="78" t="str">
        <f t="shared" si="2"/>
        <v/>
      </c>
      <c r="I73" s="25" t="str">
        <f t="shared" si="3"/>
        <v/>
      </c>
    </row>
    <row r="74" spans="1:9" ht="15" hidden="1" outlineLevel="1" thickBot="1">
      <c r="A74" s="143"/>
      <c r="B74" s="141"/>
      <c r="C74" s="164"/>
      <c r="D74" s="165"/>
      <c r="E74" s="143"/>
      <c r="F74" s="144"/>
      <c r="G74" s="141"/>
      <c r="H74" s="78" t="str">
        <f t="shared" si="2"/>
        <v/>
      </c>
      <c r="I74" s="25" t="str">
        <f t="shared" si="3"/>
        <v/>
      </c>
    </row>
    <row r="75" spans="1:9" ht="15" hidden="1" outlineLevel="1" thickBot="1">
      <c r="A75" s="143"/>
      <c r="B75" s="141"/>
      <c r="C75" s="164"/>
      <c r="D75" s="165"/>
      <c r="E75" s="143"/>
      <c r="F75" s="144"/>
      <c r="G75" s="141"/>
      <c r="H75" s="78" t="str">
        <f t="shared" si="2"/>
        <v/>
      </c>
      <c r="I75" s="25" t="str">
        <f t="shared" si="3"/>
        <v/>
      </c>
    </row>
    <row r="76" spans="1:9" ht="15" hidden="1" outlineLevel="1" thickBot="1">
      <c r="A76" s="143"/>
      <c r="B76" s="141"/>
      <c r="C76" s="164"/>
      <c r="D76" s="165"/>
      <c r="E76" s="143"/>
      <c r="F76" s="144"/>
      <c r="G76" s="141"/>
      <c r="H76" s="78" t="str">
        <f t="shared" si="2"/>
        <v/>
      </c>
      <c r="I76" s="25" t="str">
        <f t="shared" si="3"/>
        <v/>
      </c>
    </row>
    <row r="77" spans="1:9" ht="15" hidden="1" outlineLevel="1" thickBot="1">
      <c r="A77" s="143"/>
      <c r="B77" s="141"/>
      <c r="C77" s="164"/>
      <c r="D77" s="165"/>
      <c r="E77" s="143"/>
      <c r="F77" s="144"/>
      <c r="G77" s="141"/>
      <c r="H77" s="78" t="str">
        <f>IFERROR(IF(G77&lt;&gt;"",G77/$I$6,""),"")</f>
        <v/>
      </c>
      <c r="I77" s="25" t="str">
        <f t="shared" si="3"/>
        <v/>
      </c>
    </row>
    <row r="78" spans="1:9" ht="15" hidden="1" outlineLevel="1" thickBot="1">
      <c r="A78" s="143"/>
      <c r="B78" s="141"/>
      <c r="C78" s="164"/>
      <c r="D78" s="165"/>
      <c r="E78" s="143"/>
      <c r="F78" s="144"/>
      <c r="G78" s="141"/>
      <c r="H78" s="78" t="str">
        <f t="shared" si="2"/>
        <v/>
      </c>
      <c r="I78" s="25" t="str">
        <f t="shared" si="3"/>
        <v/>
      </c>
    </row>
    <row r="79" spans="1:9" ht="15" hidden="1" outlineLevel="1" thickBot="1">
      <c r="A79" s="143"/>
      <c r="B79" s="141"/>
      <c r="C79" s="164"/>
      <c r="D79" s="165"/>
      <c r="E79" s="143"/>
      <c r="F79" s="144"/>
      <c r="G79" s="141"/>
      <c r="H79" s="78" t="str">
        <f t="shared" si="2"/>
        <v/>
      </c>
      <c r="I79" s="25" t="str">
        <f t="shared" si="3"/>
        <v/>
      </c>
    </row>
    <row r="80" spans="1:9" ht="15" hidden="1" outlineLevel="1" thickBot="1">
      <c r="A80" s="143"/>
      <c r="B80" s="141"/>
      <c r="C80" s="164"/>
      <c r="D80" s="165"/>
      <c r="E80" s="143"/>
      <c r="F80" s="144"/>
      <c r="G80" s="141"/>
      <c r="H80" s="78" t="str">
        <f t="shared" si="2"/>
        <v/>
      </c>
      <c r="I80" s="25" t="str">
        <f t="shared" si="3"/>
        <v/>
      </c>
    </row>
    <row r="81" spans="1:9" ht="15" hidden="1" outlineLevel="1" thickBot="1">
      <c r="A81" s="143"/>
      <c r="B81" s="141"/>
      <c r="C81" s="164"/>
      <c r="D81" s="165"/>
      <c r="E81" s="143"/>
      <c r="F81" s="144"/>
      <c r="G81" s="141"/>
      <c r="H81" s="78" t="str">
        <f t="shared" si="2"/>
        <v/>
      </c>
      <c r="I81" s="25" t="str">
        <f t="shared" si="3"/>
        <v/>
      </c>
    </row>
    <row r="82" spans="1:9" ht="15" hidden="1" outlineLevel="1" thickBot="1">
      <c r="A82" s="143"/>
      <c r="B82" s="141"/>
      <c r="C82" s="164"/>
      <c r="D82" s="165"/>
      <c r="E82" s="143"/>
      <c r="F82" s="144"/>
      <c r="G82" s="141"/>
      <c r="H82" s="78" t="str">
        <f t="shared" si="2"/>
        <v/>
      </c>
      <c r="I82" s="25" t="str">
        <f t="shared" si="3"/>
        <v/>
      </c>
    </row>
    <row r="83" spans="1:9" ht="15" hidden="1" outlineLevel="1" thickBot="1">
      <c r="A83" s="143"/>
      <c r="B83" s="141"/>
      <c r="C83" s="164"/>
      <c r="D83" s="165"/>
      <c r="E83" s="143"/>
      <c r="F83" s="144"/>
      <c r="G83" s="141"/>
      <c r="H83" s="78" t="str">
        <f t="shared" si="2"/>
        <v/>
      </c>
      <c r="I83" s="25" t="str">
        <f>IF($A83&lt;&gt;"",F83*$G83,"")</f>
        <v/>
      </c>
    </row>
    <row r="84" spans="1:9" ht="15" hidden="1" outlineLevel="1" thickBot="1">
      <c r="A84" s="143"/>
      <c r="B84" s="141"/>
      <c r="C84" s="164"/>
      <c r="D84" s="165"/>
      <c r="E84" s="143"/>
      <c r="F84" s="144"/>
      <c r="G84" s="141"/>
      <c r="H84" s="78" t="str">
        <f t="shared" si="2"/>
        <v/>
      </c>
      <c r="I84" s="25" t="str">
        <f t="shared" si="3"/>
        <v/>
      </c>
    </row>
    <row r="85" spans="1:9" ht="15" hidden="1" outlineLevel="1" thickBot="1">
      <c r="A85" s="143"/>
      <c r="B85" s="141"/>
      <c r="C85" s="164"/>
      <c r="D85" s="165"/>
      <c r="E85" s="143"/>
      <c r="F85" s="144"/>
      <c r="G85" s="141"/>
      <c r="H85" s="78" t="str">
        <f t="shared" si="2"/>
        <v/>
      </c>
      <c r="I85" s="25" t="str">
        <f t="shared" si="3"/>
        <v/>
      </c>
    </row>
    <row r="86" spans="1:9" ht="15" hidden="1" outlineLevel="1" thickBot="1">
      <c r="A86" s="143"/>
      <c r="B86" s="141"/>
      <c r="C86" s="164"/>
      <c r="D86" s="165"/>
      <c r="E86" s="143"/>
      <c r="F86" s="144"/>
      <c r="G86" s="141"/>
      <c r="H86" s="78" t="str">
        <f t="shared" si="2"/>
        <v/>
      </c>
      <c r="I86" s="25" t="str">
        <f t="shared" si="3"/>
        <v/>
      </c>
    </row>
    <row r="87" spans="1:9" ht="15" hidden="1" outlineLevel="1" thickBot="1">
      <c r="A87" s="143"/>
      <c r="B87" s="141"/>
      <c r="C87" s="164"/>
      <c r="D87" s="165"/>
      <c r="E87" s="143"/>
      <c r="F87" s="144"/>
      <c r="G87" s="141"/>
      <c r="H87" s="78" t="str">
        <f t="shared" si="2"/>
        <v/>
      </c>
      <c r="I87" s="25" t="str">
        <f t="shared" si="3"/>
        <v/>
      </c>
    </row>
    <row r="88" spans="1:9" ht="15" hidden="1" outlineLevel="1" thickBot="1">
      <c r="A88" s="143"/>
      <c r="B88" s="141"/>
      <c r="C88" s="164"/>
      <c r="D88" s="165"/>
      <c r="E88" s="143"/>
      <c r="F88" s="144"/>
      <c r="G88" s="141"/>
      <c r="H88" s="78" t="str">
        <f t="shared" si="2"/>
        <v/>
      </c>
      <c r="I88" s="25" t="str">
        <f t="shared" si="3"/>
        <v/>
      </c>
    </row>
    <row r="89" spans="1:9" ht="15" hidden="1" outlineLevel="1" thickBot="1">
      <c r="A89" s="143"/>
      <c r="B89" s="141"/>
      <c r="C89" s="164"/>
      <c r="D89" s="165"/>
      <c r="E89" s="143"/>
      <c r="F89" s="144"/>
      <c r="G89" s="141"/>
      <c r="H89" s="78" t="str">
        <f t="shared" si="2"/>
        <v/>
      </c>
      <c r="I89" s="25" t="str">
        <f t="shared" si="3"/>
        <v/>
      </c>
    </row>
    <row r="90" spans="1:9" ht="15" hidden="1" outlineLevel="1" thickBot="1">
      <c r="A90" s="143"/>
      <c r="B90" s="141"/>
      <c r="C90" s="164"/>
      <c r="D90" s="165"/>
      <c r="E90" s="143"/>
      <c r="F90" s="144"/>
      <c r="G90" s="141"/>
      <c r="H90" s="78" t="str">
        <f t="shared" si="2"/>
        <v/>
      </c>
      <c r="I90" s="25" t="str">
        <f t="shared" si="3"/>
        <v/>
      </c>
    </row>
    <row r="91" spans="1:9" ht="15" hidden="1" outlineLevel="1" thickBot="1">
      <c r="A91" s="143"/>
      <c r="B91" s="141"/>
      <c r="C91" s="164"/>
      <c r="D91" s="165"/>
      <c r="E91" s="143"/>
      <c r="F91" s="144"/>
      <c r="G91" s="141"/>
      <c r="H91" s="78" t="str">
        <f t="shared" si="2"/>
        <v/>
      </c>
      <c r="I91" s="25" t="str">
        <f t="shared" si="3"/>
        <v/>
      </c>
    </row>
    <row r="92" spans="1:9" ht="15" hidden="1" outlineLevel="1" thickBot="1">
      <c r="A92" s="143"/>
      <c r="B92" s="141"/>
      <c r="C92" s="164"/>
      <c r="D92" s="165"/>
      <c r="E92" s="143"/>
      <c r="F92" s="144"/>
      <c r="G92" s="141"/>
      <c r="H92" s="78" t="str">
        <f t="shared" si="2"/>
        <v/>
      </c>
      <c r="I92" s="25" t="str">
        <f t="shared" si="3"/>
        <v/>
      </c>
    </row>
    <row r="93" spans="1:9" ht="15" hidden="1" outlineLevel="1" thickBot="1">
      <c r="A93" s="143"/>
      <c r="B93" s="141"/>
      <c r="C93" s="164"/>
      <c r="D93" s="165"/>
      <c r="E93" s="143"/>
      <c r="F93" s="144"/>
      <c r="G93" s="141"/>
      <c r="H93" s="78" t="str">
        <f t="shared" si="2"/>
        <v/>
      </c>
      <c r="I93" s="25" t="str">
        <f t="shared" si="3"/>
        <v/>
      </c>
    </row>
    <row r="94" spans="1:9" ht="15" hidden="1" outlineLevel="1" thickBot="1">
      <c r="A94" s="143"/>
      <c r="B94" s="141"/>
      <c r="C94" s="164"/>
      <c r="D94" s="165"/>
      <c r="E94" s="143"/>
      <c r="F94" s="144"/>
      <c r="G94" s="141"/>
      <c r="H94" s="78" t="str">
        <f t="shared" si="2"/>
        <v/>
      </c>
      <c r="I94" s="25" t="str">
        <f t="shared" si="3"/>
        <v/>
      </c>
    </row>
    <row r="95" spans="1:9" ht="15" hidden="1" outlineLevel="1" thickBot="1">
      <c r="A95" s="143"/>
      <c r="B95" s="141"/>
      <c r="C95" s="164"/>
      <c r="D95" s="165"/>
      <c r="E95" s="143"/>
      <c r="F95" s="144"/>
      <c r="G95" s="141"/>
      <c r="H95" s="78" t="str">
        <f t="shared" si="2"/>
        <v/>
      </c>
      <c r="I95" s="25" t="str">
        <f t="shared" si="3"/>
        <v/>
      </c>
    </row>
    <row r="96" spans="1:9" ht="15" hidden="1" outlineLevel="1" thickBot="1">
      <c r="A96" s="143"/>
      <c r="B96" s="141"/>
      <c r="C96" s="164"/>
      <c r="D96" s="165"/>
      <c r="E96" s="143"/>
      <c r="F96" s="144"/>
      <c r="G96" s="141"/>
      <c r="H96" s="78" t="str">
        <f t="shared" si="2"/>
        <v/>
      </c>
      <c r="I96" s="25" t="str">
        <f t="shared" si="3"/>
        <v/>
      </c>
    </row>
    <row r="97" spans="1:9" ht="15" hidden="1" outlineLevel="1" thickBot="1">
      <c r="A97" s="143"/>
      <c r="B97" s="141"/>
      <c r="C97" s="164"/>
      <c r="D97" s="165"/>
      <c r="E97" s="143"/>
      <c r="F97" s="144"/>
      <c r="G97" s="141"/>
      <c r="H97" s="78" t="str">
        <f t="shared" si="2"/>
        <v/>
      </c>
      <c r="I97" s="25" t="str">
        <f t="shared" si="3"/>
        <v/>
      </c>
    </row>
    <row r="98" spans="1:9" ht="15" hidden="1" outlineLevel="1" thickBot="1">
      <c r="A98" s="143"/>
      <c r="B98" s="141"/>
      <c r="C98" s="164"/>
      <c r="D98" s="165"/>
      <c r="E98" s="143"/>
      <c r="F98" s="144"/>
      <c r="G98" s="141"/>
      <c r="H98" s="78" t="str">
        <f>IFERROR(IF(G98&lt;&gt;"",G98/$I$6,""),"")</f>
        <v/>
      </c>
      <c r="I98" s="25" t="str">
        <f t="shared" si="3"/>
        <v/>
      </c>
    </row>
    <row r="99" spans="1:9" ht="15" hidden="1" outlineLevel="1" thickBot="1">
      <c r="A99" s="143"/>
      <c r="B99" s="141"/>
      <c r="C99" s="164"/>
      <c r="D99" s="165"/>
      <c r="E99" s="143"/>
      <c r="F99" s="144"/>
      <c r="G99" s="141"/>
      <c r="H99" s="78" t="str">
        <f t="shared" si="2"/>
        <v/>
      </c>
      <c r="I99" s="25" t="str">
        <f t="shared" si="3"/>
        <v/>
      </c>
    </row>
    <row r="100" spans="1:9" ht="15" hidden="1" outlineLevel="1" thickBot="1">
      <c r="A100" s="143"/>
      <c r="B100" s="141"/>
      <c r="C100" s="164"/>
      <c r="D100" s="165"/>
      <c r="E100" s="143"/>
      <c r="F100" s="144"/>
      <c r="G100" s="141"/>
      <c r="H100" s="78" t="str">
        <f t="shared" ref="H100:H121" si="4">IFERROR(IF(G100&lt;&gt;"",G100/$I$6,""),"")</f>
        <v/>
      </c>
      <c r="I100" s="25" t="str">
        <f t="shared" ref="I100:I105" si="5">IF($A100&lt;&gt;"",F100*$G100,"")</f>
        <v/>
      </c>
    </row>
    <row r="101" spans="1:9" s="177" customFormat="1" ht="15" collapsed="1" thickBot="1">
      <c r="A101" s="182"/>
      <c r="B101" s="172"/>
      <c r="C101" s="174"/>
      <c r="D101" s="175"/>
      <c r="E101" s="182"/>
      <c r="F101" s="183"/>
      <c r="G101" s="172"/>
      <c r="H101" s="78" t="str">
        <f t="shared" si="4"/>
        <v/>
      </c>
      <c r="I101" s="25" t="str">
        <f t="shared" si="5"/>
        <v/>
      </c>
    </row>
    <row r="102" spans="1:9" ht="15" hidden="1" outlineLevel="2" thickBot="1">
      <c r="A102" s="143"/>
      <c r="B102" s="141"/>
      <c r="C102" s="164"/>
      <c r="D102" s="165"/>
      <c r="E102" s="143"/>
      <c r="F102" s="144"/>
      <c r="G102" s="141"/>
      <c r="H102" s="78" t="str">
        <f t="shared" si="4"/>
        <v/>
      </c>
      <c r="I102" s="25" t="str">
        <f t="shared" si="5"/>
        <v/>
      </c>
    </row>
    <row r="103" spans="1:9" ht="15" hidden="1" outlineLevel="2" thickBot="1">
      <c r="A103" s="143"/>
      <c r="B103" s="141"/>
      <c r="C103" s="164"/>
      <c r="D103" s="165"/>
      <c r="E103" s="143"/>
      <c r="F103" s="144"/>
      <c r="G103" s="141"/>
      <c r="H103" s="78" t="str">
        <f t="shared" si="4"/>
        <v/>
      </c>
      <c r="I103" s="25" t="str">
        <f t="shared" si="5"/>
        <v/>
      </c>
    </row>
    <row r="104" spans="1:9" ht="15" hidden="1" outlineLevel="2" thickBot="1">
      <c r="A104" s="143"/>
      <c r="B104" s="141"/>
      <c r="C104" s="164"/>
      <c r="D104" s="165"/>
      <c r="E104" s="143"/>
      <c r="F104" s="144"/>
      <c r="G104" s="141"/>
      <c r="H104" s="78" t="str">
        <f t="shared" si="4"/>
        <v/>
      </c>
      <c r="I104" s="25" t="str">
        <f t="shared" si="5"/>
        <v/>
      </c>
    </row>
    <row r="105" spans="1:9" ht="15" hidden="1" outlineLevel="2" thickBot="1">
      <c r="A105" s="143"/>
      <c r="B105" s="141"/>
      <c r="C105" s="164"/>
      <c r="D105" s="165"/>
      <c r="E105" s="143"/>
      <c r="F105" s="144"/>
      <c r="G105" s="141"/>
      <c r="H105" s="78" t="str">
        <f t="shared" si="4"/>
        <v/>
      </c>
      <c r="I105" s="25" t="str">
        <f t="shared" si="5"/>
        <v/>
      </c>
    </row>
    <row r="106" spans="1:9" ht="15" hidden="1" outlineLevel="2" thickBot="1">
      <c r="A106" s="143"/>
      <c r="B106" s="141"/>
      <c r="C106" s="164"/>
      <c r="D106" s="165"/>
      <c r="E106" s="143"/>
      <c r="F106" s="144"/>
      <c r="G106" s="141"/>
      <c r="H106" s="78" t="str">
        <f t="shared" si="4"/>
        <v/>
      </c>
      <c r="I106" s="25" t="str">
        <f>IF($A106&lt;&gt;"",F106*$G106,"")</f>
        <v/>
      </c>
    </row>
    <row r="107" spans="1:9" ht="15" hidden="1" outlineLevel="2" thickBot="1">
      <c r="A107" s="143"/>
      <c r="B107" s="141"/>
      <c r="C107" s="164"/>
      <c r="D107" s="165"/>
      <c r="E107" s="143"/>
      <c r="F107" s="144"/>
      <c r="G107" s="141"/>
      <c r="H107" s="78" t="str">
        <f t="shared" si="4"/>
        <v/>
      </c>
      <c r="I107" s="25" t="str">
        <f t="shared" ref="I107:I129" si="6">IF($A107&lt;&gt;"",F107*$G107,"")</f>
        <v/>
      </c>
    </row>
    <row r="108" spans="1:9" ht="15" hidden="1" outlineLevel="2" thickBot="1">
      <c r="A108" s="143"/>
      <c r="B108" s="141"/>
      <c r="C108" s="164"/>
      <c r="D108" s="165"/>
      <c r="E108" s="143"/>
      <c r="F108" s="144"/>
      <c r="G108" s="141"/>
      <c r="H108" s="78" t="str">
        <f t="shared" si="4"/>
        <v/>
      </c>
      <c r="I108" s="25" t="str">
        <f t="shared" si="6"/>
        <v/>
      </c>
    </row>
    <row r="109" spans="1:9" ht="15" hidden="1" outlineLevel="2" thickBot="1">
      <c r="A109" s="143"/>
      <c r="B109" s="141"/>
      <c r="C109" s="164"/>
      <c r="D109" s="165"/>
      <c r="E109" s="143"/>
      <c r="F109" s="144"/>
      <c r="G109" s="141"/>
      <c r="H109" s="78" t="str">
        <f t="shared" si="4"/>
        <v/>
      </c>
      <c r="I109" s="25" t="str">
        <f t="shared" si="6"/>
        <v/>
      </c>
    </row>
    <row r="110" spans="1:9" ht="15" hidden="1" outlineLevel="2" thickBot="1">
      <c r="A110" s="143"/>
      <c r="B110" s="141"/>
      <c r="C110" s="164"/>
      <c r="D110" s="165"/>
      <c r="E110" s="143"/>
      <c r="F110" s="144"/>
      <c r="G110" s="141"/>
      <c r="H110" s="78" t="str">
        <f t="shared" si="4"/>
        <v/>
      </c>
      <c r="I110" s="25" t="str">
        <f t="shared" si="6"/>
        <v/>
      </c>
    </row>
    <row r="111" spans="1:9" ht="15" hidden="1" outlineLevel="2" thickBot="1">
      <c r="A111" s="143"/>
      <c r="B111" s="141"/>
      <c r="C111" s="164"/>
      <c r="D111" s="165"/>
      <c r="E111" s="143"/>
      <c r="F111" s="144"/>
      <c r="G111" s="141"/>
      <c r="H111" s="78" t="str">
        <f t="shared" si="4"/>
        <v/>
      </c>
      <c r="I111" s="25" t="str">
        <f t="shared" si="6"/>
        <v/>
      </c>
    </row>
    <row r="112" spans="1:9" ht="15" hidden="1" outlineLevel="2" thickBot="1">
      <c r="A112" s="143"/>
      <c r="B112" s="141"/>
      <c r="C112" s="164"/>
      <c r="D112" s="165"/>
      <c r="E112" s="143"/>
      <c r="F112" s="144"/>
      <c r="G112" s="141"/>
      <c r="H112" s="78" t="str">
        <f t="shared" si="4"/>
        <v/>
      </c>
      <c r="I112" s="25" t="str">
        <f t="shared" si="6"/>
        <v/>
      </c>
    </row>
    <row r="113" spans="1:9" ht="15" hidden="1" outlineLevel="2" thickBot="1">
      <c r="A113" s="143"/>
      <c r="B113" s="141"/>
      <c r="C113" s="164"/>
      <c r="D113" s="165"/>
      <c r="E113" s="143"/>
      <c r="F113" s="144"/>
      <c r="G113" s="141"/>
      <c r="H113" s="78" t="str">
        <f t="shared" si="4"/>
        <v/>
      </c>
      <c r="I113" s="25" t="str">
        <f t="shared" si="6"/>
        <v/>
      </c>
    </row>
    <row r="114" spans="1:9" ht="15" hidden="1" outlineLevel="2" thickBot="1">
      <c r="A114" s="143"/>
      <c r="B114" s="141"/>
      <c r="C114" s="164"/>
      <c r="D114" s="165"/>
      <c r="E114" s="143"/>
      <c r="F114" s="144"/>
      <c r="G114" s="141"/>
      <c r="H114" s="78" t="str">
        <f t="shared" si="4"/>
        <v/>
      </c>
      <c r="I114" s="25" t="str">
        <f t="shared" si="6"/>
        <v/>
      </c>
    </row>
    <row r="115" spans="1:9" ht="15" hidden="1" outlineLevel="2" thickBot="1">
      <c r="A115" s="143"/>
      <c r="B115" s="141"/>
      <c r="C115" s="164"/>
      <c r="D115" s="165"/>
      <c r="E115" s="143"/>
      <c r="F115" s="144"/>
      <c r="G115" s="141"/>
      <c r="H115" s="78" t="str">
        <f t="shared" si="4"/>
        <v/>
      </c>
      <c r="I115" s="25" t="str">
        <f t="shared" si="6"/>
        <v/>
      </c>
    </row>
    <row r="116" spans="1:9" ht="15" hidden="1" outlineLevel="2" thickBot="1">
      <c r="A116" s="143"/>
      <c r="B116" s="141"/>
      <c r="C116" s="164"/>
      <c r="D116" s="165"/>
      <c r="E116" s="143"/>
      <c r="F116" s="144"/>
      <c r="G116" s="141"/>
      <c r="H116" s="78" t="str">
        <f t="shared" si="4"/>
        <v/>
      </c>
      <c r="I116" s="25" t="str">
        <f t="shared" si="6"/>
        <v/>
      </c>
    </row>
    <row r="117" spans="1:9" ht="15" hidden="1" outlineLevel="2" thickBot="1">
      <c r="A117" s="143"/>
      <c r="B117" s="141"/>
      <c r="C117" s="164"/>
      <c r="D117" s="165"/>
      <c r="E117" s="143"/>
      <c r="F117" s="144"/>
      <c r="G117" s="141"/>
      <c r="H117" s="78" t="str">
        <f t="shared" si="4"/>
        <v/>
      </c>
      <c r="I117" s="25" t="str">
        <f t="shared" si="6"/>
        <v/>
      </c>
    </row>
    <row r="118" spans="1:9" ht="15" hidden="1" outlineLevel="2" thickBot="1">
      <c r="A118" s="143"/>
      <c r="B118" s="141"/>
      <c r="C118" s="164"/>
      <c r="D118" s="165"/>
      <c r="E118" s="143"/>
      <c r="F118" s="144"/>
      <c r="G118" s="141"/>
      <c r="H118" s="78" t="str">
        <f t="shared" si="4"/>
        <v/>
      </c>
      <c r="I118" s="25" t="str">
        <f t="shared" si="6"/>
        <v/>
      </c>
    </row>
    <row r="119" spans="1:9" ht="15" hidden="1" outlineLevel="2" thickBot="1">
      <c r="A119" s="143"/>
      <c r="B119" s="141"/>
      <c r="C119" s="164"/>
      <c r="D119" s="165"/>
      <c r="E119" s="143"/>
      <c r="F119" s="144"/>
      <c r="G119" s="141"/>
      <c r="H119" s="78" t="str">
        <f t="shared" si="4"/>
        <v/>
      </c>
      <c r="I119" s="25" t="str">
        <f t="shared" si="6"/>
        <v/>
      </c>
    </row>
    <row r="120" spans="1:9" ht="15" hidden="1" outlineLevel="2" thickBot="1">
      <c r="A120" s="143"/>
      <c r="B120" s="141"/>
      <c r="C120" s="164"/>
      <c r="D120" s="165"/>
      <c r="E120" s="143"/>
      <c r="F120" s="144"/>
      <c r="G120" s="141"/>
      <c r="H120" s="78" t="str">
        <f t="shared" si="4"/>
        <v/>
      </c>
      <c r="I120" s="25" t="str">
        <f t="shared" si="6"/>
        <v/>
      </c>
    </row>
    <row r="121" spans="1:9" ht="15" hidden="1" outlineLevel="2" thickBot="1">
      <c r="A121" s="143"/>
      <c r="B121" s="141"/>
      <c r="C121" s="164"/>
      <c r="D121" s="165"/>
      <c r="E121" s="143"/>
      <c r="F121" s="144"/>
      <c r="G121" s="141"/>
      <c r="H121" s="78" t="str">
        <f t="shared" si="4"/>
        <v/>
      </c>
      <c r="I121" s="25" t="str">
        <f t="shared" si="6"/>
        <v/>
      </c>
    </row>
    <row r="122" spans="1:9" ht="15" hidden="1" outlineLevel="2" thickBot="1">
      <c r="A122" s="143"/>
      <c r="B122" s="141"/>
      <c r="C122" s="164"/>
      <c r="D122" s="165"/>
      <c r="E122" s="143"/>
      <c r="F122" s="144"/>
      <c r="G122" s="141"/>
      <c r="H122" s="78" t="str">
        <f>IFERROR(IF(G122&lt;&gt;"",G122/$I$6,""),"")</f>
        <v/>
      </c>
      <c r="I122" s="25" t="str">
        <f t="shared" si="6"/>
        <v/>
      </c>
    </row>
    <row r="123" spans="1:9" ht="15" hidden="1" outlineLevel="2" thickBot="1">
      <c r="A123" s="143"/>
      <c r="B123" s="141"/>
      <c r="C123" s="164"/>
      <c r="D123" s="165"/>
      <c r="E123" s="143"/>
      <c r="F123" s="144"/>
      <c r="G123" s="141"/>
      <c r="H123" s="78" t="str">
        <f t="shared" ref="H123:H135" si="7">IFERROR(IF(G123&lt;&gt;"",G123/$I$6,""),"")</f>
        <v/>
      </c>
      <c r="I123" s="25" t="str">
        <f t="shared" si="6"/>
        <v/>
      </c>
    </row>
    <row r="124" spans="1:9" ht="15" hidden="1" outlineLevel="2" thickBot="1">
      <c r="A124" s="143"/>
      <c r="B124" s="141"/>
      <c r="C124" s="164"/>
      <c r="D124" s="165"/>
      <c r="E124" s="143"/>
      <c r="F124" s="144"/>
      <c r="G124" s="141"/>
      <c r="H124" s="78" t="str">
        <f t="shared" si="7"/>
        <v/>
      </c>
      <c r="I124" s="25" t="str">
        <f t="shared" si="6"/>
        <v/>
      </c>
    </row>
    <row r="125" spans="1:9" ht="15" hidden="1" outlineLevel="2" thickBot="1">
      <c r="A125" s="143"/>
      <c r="B125" s="141"/>
      <c r="C125" s="164"/>
      <c r="D125" s="165"/>
      <c r="E125" s="143"/>
      <c r="F125" s="144"/>
      <c r="G125" s="141"/>
      <c r="H125" s="78" t="str">
        <f t="shared" si="7"/>
        <v/>
      </c>
      <c r="I125" s="25" t="str">
        <f t="shared" si="6"/>
        <v/>
      </c>
    </row>
    <row r="126" spans="1:9" ht="15" hidden="1" outlineLevel="2" thickBot="1">
      <c r="A126" s="143"/>
      <c r="B126" s="141"/>
      <c r="C126" s="164"/>
      <c r="D126" s="165"/>
      <c r="E126" s="143"/>
      <c r="F126" s="144"/>
      <c r="G126" s="141"/>
      <c r="H126" s="78" t="str">
        <f t="shared" si="7"/>
        <v/>
      </c>
      <c r="I126" s="25" t="str">
        <f t="shared" si="6"/>
        <v/>
      </c>
    </row>
    <row r="127" spans="1:9" ht="15" hidden="1" outlineLevel="2" thickBot="1">
      <c r="A127" s="143"/>
      <c r="B127" s="141"/>
      <c r="C127" s="164"/>
      <c r="D127" s="165"/>
      <c r="E127" s="143"/>
      <c r="F127" s="144"/>
      <c r="G127" s="141"/>
      <c r="H127" s="78" t="str">
        <f t="shared" si="7"/>
        <v/>
      </c>
      <c r="I127" s="25" t="str">
        <f t="shared" si="6"/>
        <v/>
      </c>
    </row>
    <row r="128" spans="1:9" ht="15" hidden="1" outlineLevel="2" thickBot="1">
      <c r="A128" s="143"/>
      <c r="B128" s="141"/>
      <c r="C128" s="164"/>
      <c r="D128" s="165"/>
      <c r="E128" s="143"/>
      <c r="F128" s="144"/>
      <c r="G128" s="141"/>
      <c r="H128" s="78" t="str">
        <f t="shared" si="7"/>
        <v/>
      </c>
      <c r="I128" s="25" t="str">
        <f t="shared" si="6"/>
        <v/>
      </c>
    </row>
    <row r="129" spans="1:9" ht="15" hidden="1" outlineLevel="2" thickBot="1">
      <c r="A129" s="143"/>
      <c r="B129" s="141"/>
      <c r="C129" s="164"/>
      <c r="D129" s="165"/>
      <c r="E129" s="143"/>
      <c r="F129" s="144"/>
      <c r="G129" s="141"/>
      <c r="H129" s="78" t="str">
        <f t="shared" si="7"/>
        <v/>
      </c>
      <c r="I129" s="25" t="str">
        <f t="shared" si="6"/>
        <v/>
      </c>
    </row>
    <row r="130" spans="1:9" ht="15" hidden="1" outlineLevel="2" thickBot="1">
      <c r="A130" s="143"/>
      <c r="B130" s="141"/>
      <c r="C130" s="268"/>
      <c r="D130" s="270"/>
      <c r="E130" s="143"/>
      <c r="F130" s="144"/>
      <c r="G130" s="141"/>
      <c r="H130" s="78" t="str">
        <f t="shared" si="7"/>
        <v/>
      </c>
      <c r="I130" s="25" t="str">
        <f>IF($A130&lt;&gt;"",F130*$G130,"")</f>
        <v/>
      </c>
    </row>
    <row r="131" spans="1:9" ht="15" hidden="1" outlineLevel="2" thickBot="1">
      <c r="A131" s="143"/>
      <c r="B131" s="141"/>
      <c r="C131" s="268"/>
      <c r="D131" s="270"/>
      <c r="E131" s="143"/>
      <c r="F131" s="144"/>
      <c r="G131" s="141"/>
      <c r="H131" s="78" t="str">
        <f t="shared" si="7"/>
        <v/>
      </c>
      <c r="I131" s="25" t="str">
        <f t="shared" ref="I131:I135" si="8">IF($A131&lt;&gt;"",F131*$G131,"")</f>
        <v/>
      </c>
    </row>
    <row r="132" spans="1:9" ht="15" hidden="1" outlineLevel="2" thickBot="1">
      <c r="A132" s="143"/>
      <c r="B132" s="141"/>
      <c r="C132" s="268"/>
      <c r="D132" s="270"/>
      <c r="E132" s="143"/>
      <c r="F132" s="144"/>
      <c r="G132" s="141"/>
      <c r="H132" s="78" t="str">
        <f t="shared" si="7"/>
        <v/>
      </c>
      <c r="I132" s="25" t="str">
        <f t="shared" si="8"/>
        <v/>
      </c>
    </row>
    <row r="133" spans="1:9" ht="15" hidden="1" outlineLevel="2" thickBot="1">
      <c r="A133" s="143"/>
      <c r="B133" s="141"/>
      <c r="C133" s="268"/>
      <c r="D133" s="270"/>
      <c r="E133" s="143"/>
      <c r="F133" s="144"/>
      <c r="G133" s="141"/>
      <c r="H133" s="78" t="str">
        <f t="shared" si="7"/>
        <v/>
      </c>
      <c r="I133" s="25" t="str">
        <f t="shared" si="8"/>
        <v/>
      </c>
    </row>
    <row r="134" spans="1:9" ht="15" hidden="1" outlineLevel="2" thickBot="1">
      <c r="A134" s="143"/>
      <c r="B134" s="141"/>
      <c r="C134" s="268"/>
      <c r="D134" s="270"/>
      <c r="E134" s="143"/>
      <c r="F134" s="144"/>
      <c r="G134" s="141"/>
      <c r="H134" s="78" t="str">
        <f t="shared" si="7"/>
        <v/>
      </c>
      <c r="I134" s="25" t="str">
        <f t="shared" si="8"/>
        <v/>
      </c>
    </row>
    <row r="135" spans="1:9" ht="15" hidden="1" outlineLevel="2" thickBot="1">
      <c r="A135" s="143"/>
      <c r="B135" s="141"/>
      <c r="C135" s="268"/>
      <c r="D135" s="270"/>
      <c r="E135" s="143"/>
      <c r="F135" s="144"/>
      <c r="G135" s="141"/>
      <c r="H135" s="78" t="str">
        <f t="shared" si="7"/>
        <v/>
      </c>
      <c r="I135" s="25" t="str">
        <f t="shared" si="8"/>
        <v/>
      </c>
    </row>
    <row r="136" spans="1:9" s="177" customFormat="1" ht="15" collapsed="1" thickBot="1">
      <c r="A136" s="186"/>
      <c r="B136" s="186"/>
      <c r="C136" s="186"/>
      <c r="D136" s="186"/>
      <c r="E136" s="186"/>
      <c r="G136" s="187"/>
      <c r="H136" s="188" t="s">
        <v>39</v>
      </c>
      <c r="I136" s="176">
        <f>SUM(I35:I135)</f>
        <v>0</v>
      </c>
    </row>
    <row r="137" spans="1:9" ht="16" thickBot="1">
      <c r="A137" s="207" t="s">
        <v>192</v>
      </c>
      <c r="B137" s="211"/>
      <c r="C137" s="211"/>
      <c r="D137" s="208"/>
      <c r="E137" s="191">
        <f>E139+E140+E141+E142</f>
        <v>0</v>
      </c>
      <c r="F137" s="24"/>
      <c r="H137" s="138"/>
      <c r="I137" s="46"/>
    </row>
    <row r="138" spans="1:9" ht="16" thickBot="1">
      <c r="A138" s="140" t="s">
        <v>193</v>
      </c>
      <c r="B138" s="207" t="s">
        <v>194</v>
      </c>
      <c r="C138" s="211"/>
      <c r="D138" s="208"/>
      <c r="E138" s="140" t="s">
        <v>195</v>
      </c>
      <c r="F138" s="24"/>
      <c r="H138" s="138"/>
      <c r="I138" s="46"/>
    </row>
    <row r="139" spans="1:9" ht="19" thickBot="1">
      <c r="A139" s="146"/>
      <c r="B139" s="275"/>
      <c r="C139" s="276"/>
      <c r="D139" s="277"/>
      <c r="E139" s="147"/>
    </row>
    <row r="140" spans="1:9" ht="19" thickBot="1">
      <c r="A140" s="146"/>
      <c r="B140" s="275"/>
      <c r="C140" s="276"/>
      <c r="D140" s="277"/>
      <c r="E140" s="147"/>
    </row>
    <row r="141" spans="1:9" ht="19" thickBot="1">
      <c r="A141" s="146"/>
      <c r="B141" s="275"/>
      <c r="C141" s="276"/>
      <c r="D141" s="277"/>
      <c r="E141" s="147"/>
    </row>
    <row r="142" spans="1:9" ht="19" thickBot="1">
      <c r="A142" s="146"/>
      <c r="B142" s="284"/>
      <c r="C142" s="285"/>
      <c r="D142" s="286"/>
      <c r="E142" s="147"/>
      <c r="F142" s="211" t="s">
        <v>196</v>
      </c>
      <c r="G142" s="211"/>
      <c r="H142" s="208"/>
      <c r="I142" s="25">
        <f>I136+E137</f>
        <v>0</v>
      </c>
    </row>
    <row r="143" spans="1:9">
      <c r="C143" s="21"/>
    </row>
    <row r="144" spans="1:9">
      <c r="A144" s="287" t="s">
        <v>57</v>
      </c>
      <c r="B144" s="288"/>
      <c r="C144" s="278"/>
      <c r="D144" s="278"/>
      <c r="E144" s="278"/>
      <c r="F144" s="278"/>
      <c r="G144" s="278"/>
      <c r="H144" s="278"/>
      <c r="I144" s="278"/>
    </row>
    <row r="145" spans="1:9">
      <c r="A145" s="289"/>
      <c r="B145" s="290"/>
      <c r="C145" s="278"/>
      <c r="D145" s="278"/>
      <c r="E145" s="278"/>
      <c r="F145" s="278"/>
      <c r="G145" s="278"/>
      <c r="H145" s="278"/>
      <c r="I145" s="278"/>
    </row>
    <row r="146" spans="1:9">
      <c r="A146" s="289"/>
      <c r="B146" s="290"/>
      <c r="C146" s="278"/>
      <c r="D146" s="278"/>
      <c r="E146" s="278"/>
      <c r="F146" s="278"/>
      <c r="G146" s="278"/>
      <c r="H146" s="278"/>
      <c r="I146" s="278"/>
    </row>
    <row r="147" spans="1:9">
      <c r="A147" s="289"/>
      <c r="B147" s="290"/>
      <c r="C147" s="278"/>
      <c r="D147" s="278"/>
      <c r="E147" s="278"/>
      <c r="F147" s="278"/>
      <c r="G147" s="278"/>
      <c r="H147" s="278"/>
      <c r="I147" s="278"/>
    </row>
    <row r="148" spans="1:9">
      <c r="A148" s="291"/>
      <c r="B148" s="292"/>
      <c r="C148" s="278"/>
      <c r="D148" s="278"/>
      <c r="E148" s="278"/>
      <c r="F148" s="278"/>
      <c r="G148" s="278"/>
      <c r="H148" s="278"/>
      <c r="I148" s="278"/>
    </row>
    <row r="149" spans="1:9">
      <c r="C149" s="21"/>
    </row>
    <row r="150" spans="1:9">
      <c r="C150" s="21"/>
    </row>
    <row r="151" spans="1:9">
      <c r="C151" s="21"/>
    </row>
    <row r="152" spans="1:9" ht="18.5">
      <c r="C152" s="251" t="s">
        <v>49</v>
      </c>
      <c r="D152" s="251"/>
      <c r="E152" s="251"/>
      <c r="F152" s="251"/>
      <c r="G152" s="251"/>
      <c r="H152" s="251"/>
      <c r="I152" s="251"/>
    </row>
    <row r="153" spans="1:9">
      <c r="A153" s="222" t="s">
        <v>3</v>
      </c>
      <c r="B153" s="223"/>
      <c r="C153" s="279"/>
      <c r="D153" s="280"/>
      <c r="E153" s="280"/>
      <c r="F153" s="281"/>
      <c r="G153" s="32" t="s">
        <v>4</v>
      </c>
      <c r="H153" s="278"/>
      <c r="I153" s="278"/>
    </row>
    <row r="154" spans="1:9">
      <c r="A154" s="222" t="s">
        <v>55</v>
      </c>
      <c r="B154" s="223"/>
      <c r="C154" s="279"/>
      <c r="D154" s="280"/>
      <c r="E154" s="280"/>
      <c r="F154" s="281"/>
      <c r="G154" s="32" t="s">
        <v>56</v>
      </c>
      <c r="H154" s="278"/>
      <c r="I154" s="278"/>
    </row>
    <row r="155" spans="1:9">
      <c r="A155" s="222" t="s">
        <v>5</v>
      </c>
      <c r="B155" s="223"/>
      <c r="C155" s="279"/>
      <c r="D155" s="280"/>
      <c r="E155" s="280"/>
      <c r="F155" s="281"/>
      <c r="G155" s="32" t="s">
        <v>6</v>
      </c>
      <c r="H155" s="278"/>
      <c r="I155" s="278"/>
    </row>
  </sheetData>
  <sheetProtection algorithmName="SHA-512" hashValue="j9vHwswJZru9OD+NY7+NSaHsXyJLmv7bh/EdWUG+dVpedzcB0uCwQqb4ilDCQ8F1Yv1/TyavfbiN8+Yb8TPNjQ==" saltValue="J9AwBAJh0QLTOs31ItI6xA==" spinCount="100000" sheet="1" formatColumns="0" formatRows="0" selectLockedCells="1"/>
  <mergeCells count="91">
    <mergeCell ref="A155:B155"/>
    <mergeCell ref="C155:F155"/>
    <mergeCell ref="H155:I155"/>
    <mergeCell ref="I9:I10"/>
    <mergeCell ref="C152:I152"/>
    <mergeCell ref="A153:B153"/>
    <mergeCell ref="C153:F153"/>
    <mergeCell ref="H153:I153"/>
    <mergeCell ref="A154:B154"/>
    <mergeCell ref="C154:F154"/>
    <mergeCell ref="H154:I154"/>
    <mergeCell ref="B140:D140"/>
    <mergeCell ref="B141:D141"/>
    <mergeCell ref="B142:D142"/>
    <mergeCell ref="F142:H142"/>
    <mergeCell ref="A144:B148"/>
    <mergeCell ref="C144:I144"/>
    <mergeCell ref="C145:I145"/>
    <mergeCell ref="C146:I146"/>
    <mergeCell ref="C147:I147"/>
    <mergeCell ref="C148:I148"/>
    <mergeCell ref="B139:D139"/>
    <mergeCell ref="C35:D35"/>
    <mergeCell ref="C36:D36"/>
    <mergeCell ref="C37:D37"/>
    <mergeCell ref="C130:D130"/>
    <mergeCell ref="C131:D131"/>
    <mergeCell ref="C132:D132"/>
    <mergeCell ref="C133:D133"/>
    <mergeCell ref="C134:D134"/>
    <mergeCell ref="C135:D135"/>
    <mergeCell ref="B138:D138"/>
    <mergeCell ref="A137:D137"/>
    <mergeCell ref="A32:I32"/>
    <mergeCell ref="A33:A34"/>
    <mergeCell ref="B33:B34"/>
    <mergeCell ref="C33:D34"/>
    <mergeCell ref="E33:E34"/>
    <mergeCell ref="F33:F34"/>
    <mergeCell ref="G33:G34"/>
    <mergeCell ref="H33:H34"/>
    <mergeCell ref="E30:G30"/>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G1:H1"/>
    <mergeCell ref="B3:C3"/>
    <mergeCell ref="D3:E4"/>
    <mergeCell ref="A6:C6"/>
    <mergeCell ref="C13:D13"/>
    <mergeCell ref="E13:G13"/>
    <mergeCell ref="A9:A10"/>
    <mergeCell ref="B9:B10"/>
    <mergeCell ref="C9:D10"/>
    <mergeCell ref="E9:G10"/>
    <mergeCell ref="H9:H10"/>
    <mergeCell ref="C11:D11"/>
    <mergeCell ref="E11:G11"/>
    <mergeCell ref="C12:D12"/>
    <mergeCell ref="E12:G12"/>
    <mergeCell ref="A8:I8"/>
    <mergeCell ref="C27:D27"/>
    <mergeCell ref="C28:D28"/>
    <mergeCell ref="C29:D29"/>
    <mergeCell ref="C30:D30"/>
    <mergeCell ref="C21:D21"/>
    <mergeCell ref="C22:D22"/>
    <mergeCell ref="C23:D23"/>
    <mergeCell ref="C24:D24"/>
    <mergeCell ref="C25:D25"/>
    <mergeCell ref="C14:D14"/>
    <mergeCell ref="E14:G14"/>
    <mergeCell ref="C15:D15"/>
    <mergeCell ref="E15:G15"/>
    <mergeCell ref="C26:D26"/>
    <mergeCell ref="C16:D16"/>
    <mergeCell ref="C17:D17"/>
    <mergeCell ref="C18:D18"/>
    <mergeCell ref="C19:D19"/>
    <mergeCell ref="C20:D20"/>
  </mergeCells>
  <dataValidations count="8">
    <dataValidation type="list" allowBlank="1" showInputMessage="1" showErrorMessage="1" sqref="B35:B135" xr:uid="{8A97117B-B801-4041-8F76-AD0B4C7F4A69}">
      <formula1>"C04 Construction Services"</formula1>
    </dataValidation>
    <dataValidation type="list" allowBlank="1" showInputMessage="1" showErrorMessage="1" sqref="A139:A142" xr:uid="{B7DCFE8A-6A00-46FF-944B-CF56F5B21D30}">
      <formula1>"General Expense, Car Hire, Accomodation, Meals,Travel, LAHA, Mobilisation, Other"</formula1>
    </dataValidation>
    <dataValidation allowBlank="1" showInputMessage="1" showErrorMessage="1" error="Expense is higher than 7% of total engagement cost after discount" sqref="E137:E138" xr:uid="{EA3CE56B-0910-4CC5-8EBE-445AFA125BB2}"/>
    <dataValidation type="date" allowBlank="1" showErrorMessage="1" errorTitle="End Date" error="Possible reasons:_x000a_Date format: DD/MM/YYYY_x000a_Date before Start Date" sqref="E6" xr:uid="{BFBD868F-7FE3-48D7-BC10-85ACAFB12E42}">
      <formula1>#REF!</formula1>
      <formula2>146463</formula2>
    </dataValidation>
    <dataValidation type="custom" allowBlank="1" showInputMessage="1" showErrorMessage="1" errorTitle="Estimated Days" error="Check total duration of engagement" sqref="G35:G135" xr:uid="{C7E31C9F-39C4-40E5-BE37-DE2992C56C82}">
      <formula1>AND($I$6&lt;&gt;"",G35&gt;0,G35&lt;=$I$6)</formula1>
    </dataValidation>
    <dataValidation allowBlank="1" showInputMessage="1" showErrorMessage="1" errorTitle="Estimated Days" error="Exceeding total duration of engagement." sqref="H35:H135" xr:uid="{A6ACF7C9-E3C8-468C-A17E-C97299C81497}"/>
    <dataValidation type="date" allowBlank="1" showErrorMessage="1" errorTitle="End Date" error="Possible reasons:_x000a_Date format: DD/MM/YYYY_x000a_Date before Start Date" sqref="G6" xr:uid="{032320ED-EC4C-48E2-8FEB-E6EDBA54AED6}">
      <formula1>E6</formula1>
      <formula2>146463</formula2>
    </dataValidation>
    <dataValidation type="list" allowBlank="1" showInputMessage="1" showErrorMessage="1" sqref="A35:A135" xr:uid="{641FAE20-9410-454A-963D-074D315AD8B0}">
      <formula1>$A$11:$A$30</formula1>
    </dataValidation>
  </dataValidations>
  <pageMargins left="0.7" right="0.7" top="0.75" bottom="0.75"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Option Button 1">
              <controlPr locked="0" defaultSize="0" autoFill="0" autoLine="0" autoPict="0">
                <anchor moveWithCells="1">
                  <from>
                    <xdr:col>0</xdr:col>
                    <xdr:colOff>304800</xdr:colOff>
                    <xdr:row>5</xdr:row>
                    <xdr:rowOff>101600</xdr:rowOff>
                  </from>
                  <to>
                    <xdr:col>1</xdr:col>
                    <xdr:colOff>190500</xdr:colOff>
                    <xdr:row>5</xdr:row>
                    <xdr:rowOff>381000</xdr:rowOff>
                  </to>
                </anchor>
              </controlPr>
            </control>
          </mc:Choice>
        </mc:AlternateContent>
        <mc:AlternateContent xmlns:mc="http://schemas.openxmlformats.org/markup-compatibility/2006">
          <mc:Choice Requires="x14">
            <control shapeId="23554" r:id="rId5" name="Option Button 2">
              <controlPr locked="0" defaultSize="0" autoFill="0" autoLine="0" autoPict="0">
                <anchor moveWithCells="1">
                  <from>
                    <xdr:col>1</xdr:col>
                    <xdr:colOff>863600</xdr:colOff>
                    <xdr:row>5</xdr:row>
                    <xdr:rowOff>0</xdr:rowOff>
                  </from>
                  <to>
                    <xdr:col>2</xdr:col>
                    <xdr:colOff>882650</xdr:colOff>
                    <xdr:row>6</xdr:row>
                    <xdr:rowOff>63500</xdr:rowOff>
                  </to>
                </anchor>
              </controlPr>
            </control>
          </mc:Choice>
        </mc:AlternateContent>
        <mc:AlternateContent xmlns:mc="http://schemas.openxmlformats.org/markup-compatibility/2006">
          <mc:Choice Requires="x14">
            <control shapeId="23555" r:id="rId6" name="Option Button 3">
              <controlPr locked="0" defaultSize="0" autoFill="0" autoLine="0" autoPict="0">
                <anchor moveWithCells="1">
                  <from>
                    <xdr:col>2</xdr:col>
                    <xdr:colOff>685800</xdr:colOff>
                    <xdr:row>5</xdr:row>
                    <xdr:rowOff>31750</xdr:rowOff>
                  </from>
                  <to>
                    <xdr:col>2</xdr:col>
                    <xdr:colOff>1905000</xdr:colOff>
                    <xdr:row>6</xdr:row>
                    <xdr:rowOff>63500</xdr:rowOff>
                  </to>
                </anchor>
              </controlPr>
            </control>
          </mc:Choice>
        </mc:AlternateContent>
        <mc:AlternateContent xmlns:mc="http://schemas.openxmlformats.org/markup-compatibility/2006">
          <mc:Choice Requires="x14">
            <control shapeId="23556" r:id="rId7" name="Option Button 4">
              <controlPr locked="0" defaultSize="0" autoFill="0" autoLine="0" autoPict="0">
                <anchor moveWithCells="1">
                  <from>
                    <xdr:col>2</xdr:col>
                    <xdr:colOff>2501900</xdr:colOff>
                    <xdr:row>5</xdr:row>
                    <xdr:rowOff>63500</xdr:rowOff>
                  </from>
                  <to>
                    <xdr:col>2</xdr:col>
                    <xdr:colOff>3708400</xdr:colOff>
                    <xdr:row>6</xdr:row>
                    <xdr:rowOff>63500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F5E1B-5E27-4EA7-B525-34F40811FB7B}">
  <sheetPr codeName="Sheet1">
    <tabColor rgb="FFF5E871"/>
  </sheetPr>
  <dimension ref="A1:H87"/>
  <sheetViews>
    <sheetView showGridLines="0" topLeftCell="A7" zoomScale="80" zoomScaleNormal="80" zoomScaleSheetLayoutView="40" workbookViewId="0">
      <selection activeCell="H49" sqref="H49"/>
    </sheetView>
  </sheetViews>
  <sheetFormatPr defaultColWidth="8.81640625" defaultRowHeight="14.5" outlineLevelRow="1"/>
  <cols>
    <col min="1" max="1" width="25.90625" style="21" bestFit="1" customWidth="1"/>
    <col min="2" max="2" width="40.54296875" style="21" customWidth="1"/>
    <col min="3" max="3" width="53.1796875" style="21" customWidth="1"/>
    <col min="4" max="4" width="37.81640625" style="22" customWidth="1"/>
    <col min="5" max="5" width="31.81640625" style="21" customWidth="1"/>
    <col min="6" max="6" width="35.36328125" style="21" customWidth="1"/>
    <col min="7" max="7" width="25.81640625" style="21" customWidth="1"/>
    <col min="8" max="8" width="41.453125" style="21" customWidth="1"/>
    <col min="9" max="16378" width="8.81640625" style="21"/>
    <col min="16379" max="16384" width="5.1796875" style="21" customWidth="1"/>
  </cols>
  <sheetData>
    <row r="1" spans="1:8">
      <c r="A1" s="22"/>
      <c r="B1" s="22"/>
      <c r="C1" s="22"/>
      <c r="E1" s="60"/>
      <c r="H1" s="111"/>
    </row>
    <row r="2" spans="1:8" ht="80.5" customHeight="1" thickBot="1">
      <c r="A2" s="22"/>
      <c r="B2" s="22"/>
      <c r="C2" s="22"/>
      <c r="E2" s="137"/>
      <c r="G2" s="40"/>
      <c r="H2" s="110"/>
    </row>
    <row r="3" spans="1:8" ht="19" thickBot="1">
      <c r="A3" s="62" t="s">
        <v>62</v>
      </c>
      <c r="B3" s="167"/>
      <c r="C3" s="168"/>
      <c r="D3" s="168"/>
      <c r="E3" s="168"/>
      <c r="F3" s="169"/>
      <c r="G3" s="39"/>
      <c r="H3" s="138"/>
    </row>
    <row r="4" spans="1:8" ht="15" thickBot="1">
      <c r="H4" s="171"/>
    </row>
    <row r="5" spans="1:8" ht="32" thickBot="1">
      <c r="A5" s="112" t="s">
        <v>186</v>
      </c>
      <c r="B5" s="75"/>
      <c r="C5" s="112" t="s">
        <v>187</v>
      </c>
      <c r="D5" s="75"/>
      <c r="E5" s="76" t="s">
        <v>70</v>
      </c>
      <c r="F5" s="170" t="str">
        <f>IF(OR(ISBLANK(B5),ISBLANK(D5)),"",NETWORKDAYS(B5,D5))</f>
        <v/>
      </c>
      <c r="G5" s="148"/>
      <c r="H5" s="110"/>
    </row>
    <row r="6" spans="1:8" ht="15" thickBot="1">
      <c r="A6" s="26"/>
      <c r="B6" s="26"/>
      <c r="C6" s="26"/>
      <c r="D6" s="26"/>
      <c r="E6" s="26"/>
      <c r="F6" s="26"/>
      <c r="G6" s="26"/>
      <c r="H6" s="26"/>
    </row>
    <row r="7" spans="1:8" ht="19" thickBot="1">
      <c r="A7" s="201" t="s">
        <v>197</v>
      </c>
      <c r="B7" s="202"/>
      <c r="C7" s="202"/>
      <c r="D7" s="202"/>
      <c r="E7" s="202"/>
      <c r="F7" s="202"/>
      <c r="G7" s="202"/>
      <c r="H7" s="202"/>
    </row>
    <row r="8" spans="1:8" ht="16" thickBot="1">
      <c r="A8" s="214" t="s">
        <v>198</v>
      </c>
      <c r="B8" s="224" t="s">
        <v>199</v>
      </c>
      <c r="C8" s="212"/>
      <c r="D8" s="214" t="s">
        <v>200</v>
      </c>
      <c r="E8" s="214" t="s">
        <v>201</v>
      </c>
      <c r="F8" s="293" t="s">
        <v>202</v>
      </c>
      <c r="G8" s="140" t="s">
        <v>188</v>
      </c>
      <c r="H8" s="214" t="s">
        <v>203</v>
      </c>
    </row>
    <row r="9" spans="1:8" ht="29" thickBot="1">
      <c r="A9" s="215"/>
      <c r="B9" s="225"/>
      <c r="C9" s="213"/>
      <c r="D9" s="215"/>
      <c r="E9" s="215"/>
      <c r="F9" s="294"/>
      <c r="G9" s="83" t="s">
        <v>189</v>
      </c>
      <c r="H9" s="215"/>
    </row>
    <row r="10" spans="1:8" ht="15" thickBot="1">
      <c r="A10" s="141"/>
      <c r="B10" s="298"/>
      <c r="C10" s="299"/>
      <c r="D10" s="149"/>
      <c r="E10" s="150"/>
      <c r="F10" s="152"/>
      <c r="G10" s="153">
        <f>F10*E10</f>
        <v>0</v>
      </c>
      <c r="H10" s="152"/>
    </row>
    <row r="11" spans="1:8" ht="15" thickBot="1">
      <c r="A11" s="141"/>
      <c r="B11" s="268"/>
      <c r="C11" s="270"/>
      <c r="D11" s="149"/>
      <c r="E11" s="150"/>
      <c r="F11" s="152"/>
      <c r="G11" s="153">
        <f t="shared" ref="G11:G39" si="0">F11*E11</f>
        <v>0</v>
      </c>
      <c r="H11" s="152"/>
    </row>
    <row r="12" spans="1:8" ht="15" thickBot="1">
      <c r="A12" s="141"/>
      <c r="B12" s="268"/>
      <c r="C12" s="270"/>
      <c r="D12" s="149"/>
      <c r="E12" s="150"/>
      <c r="F12" s="152"/>
      <c r="G12" s="153">
        <f t="shared" si="0"/>
        <v>0</v>
      </c>
      <c r="H12" s="152"/>
    </row>
    <row r="13" spans="1:8" ht="15" thickBot="1">
      <c r="A13" s="141"/>
      <c r="B13" s="268"/>
      <c r="C13" s="270"/>
      <c r="D13" s="149"/>
      <c r="E13" s="150"/>
      <c r="F13" s="152"/>
      <c r="G13" s="153">
        <f t="shared" si="0"/>
        <v>0</v>
      </c>
      <c r="H13" s="152"/>
    </row>
    <row r="14" spans="1:8" ht="15" thickBot="1">
      <c r="A14" s="141"/>
      <c r="B14" s="268"/>
      <c r="C14" s="270"/>
      <c r="D14" s="149"/>
      <c r="E14" s="150"/>
      <c r="F14" s="152"/>
      <c r="G14" s="153">
        <f t="shared" si="0"/>
        <v>0</v>
      </c>
      <c r="H14" s="152"/>
    </row>
    <row r="15" spans="1:8" ht="15" thickBot="1">
      <c r="A15" s="141"/>
      <c r="B15" s="268"/>
      <c r="C15" s="270"/>
      <c r="D15" s="149"/>
      <c r="E15" s="150"/>
      <c r="F15" s="152"/>
      <c r="G15" s="153">
        <f t="shared" si="0"/>
        <v>0</v>
      </c>
      <c r="H15" s="152"/>
    </row>
    <row r="16" spans="1:8" ht="15" thickBot="1">
      <c r="A16" s="141"/>
      <c r="B16" s="268"/>
      <c r="C16" s="270"/>
      <c r="D16" s="149"/>
      <c r="E16" s="150"/>
      <c r="F16" s="152"/>
      <c r="G16" s="153">
        <f t="shared" si="0"/>
        <v>0</v>
      </c>
      <c r="H16" s="152"/>
    </row>
    <row r="17" spans="1:8" ht="15" thickBot="1">
      <c r="A17" s="141"/>
      <c r="B17" s="268"/>
      <c r="C17" s="270"/>
      <c r="D17" s="149"/>
      <c r="E17" s="150"/>
      <c r="F17" s="152"/>
      <c r="G17" s="153">
        <f t="shared" si="0"/>
        <v>0</v>
      </c>
      <c r="H17" s="152"/>
    </row>
    <row r="18" spans="1:8" ht="15" thickBot="1">
      <c r="A18" s="141"/>
      <c r="B18" s="268"/>
      <c r="C18" s="270"/>
      <c r="D18" s="149"/>
      <c r="E18" s="150"/>
      <c r="F18" s="152"/>
      <c r="G18" s="153">
        <f t="shared" si="0"/>
        <v>0</v>
      </c>
      <c r="H18" s="152"/>
    </row>
    <row r="19" spans="1:8" ht="15" thickBot="1">
      <c r="A19" s="141"/>
      <c r="B19" s="268"/>
      <c r="C19" s="270"/>
      <c r="D19" s="149"/>
      <c r="E19" s="150"/>
      <c r="F19" s="152"/>
      <c r="G19" s="153">
        <f t="shared" si="0"/>
        <v>0</v>
      </c>
      <c r="H19" s="152"/>
    </row>
    <row r="20" spans="1:8" ht="15" thickBot="1">
      <c r="A20" s="141"/>
      <c r="B20" s="268"/>
      <c r="C20" s="270"/>
      <c r="D20" s="149"/>
      <c r="E20" s="150"/>
      <c r="F20" s="152"/>
      <c r="G20" s="153">
        <f t="shared" si="0"/>
        <v>0</v>
      </c>
      <c r="H20" s="152"/>
    </row>
    <row r="21" spans="1:8" ht="15" hidden="1" outlineLevel="1" thickBot="1">
      <c r="A21" s="141"/>
      <c r="B21" s="268"/>
      <c r="C21" s="270"/>
      <c r="D21" s="149"/>
      <c r="E21" s="150"/>
      <c r="F21" s="152"/>
      <c r="G21" s="153">
        <f t="shared" si="0"/>
        <v>0</v>
      </c>
      <c r="H21" s="152"/>
    </row>
    <row r="22" spans="1:8" ht="15" hidden="1" outlineLevel="1" thickBot="1">
      <c r="A22" s="141"/>
      <c r="B22" s="268"/>
      <c r="C22" s="270"/>
      <c r="D22" s="149"/>
      <c r="E22" s="150"/>
      <c r="F22" s="152"/>
      <c r="G22" s="153">
        <f t="shared" si="0"/>
        <v>0</v>
      </c>
      <c r="H22" s="152"/>
    </row>
    <row r="23" spans="1:8" ht="15" hidden="1" outlineLevel="1" thickBot="1">
      <c r="A23" s="141"/>
      <c r="B23" s="268"/>
      <c r="C23" s="270"/>
      <c r="D23" s="149"/>
      <c r="E23" s="150"/>
      <c r="F23" s="152"/>
      <c r="G23" s="153">
        <f t="shared" si="0"/>
        <v>0</v>
      </c>
      <c r="H23" s="152"/>
    </row>
    <row r="24" spans="1:8" ht="15" hidden="1" outlineLevel="1" thickBot="1">
      <c r="A24" s="141"/>
      <c r="B24" s="268"/>
      <c r="C24" s="270"/>
      <c r="D24" s="149"/>
      <c r="E24" s="150"/>
      <c r="F24" s="152"/>
      <c r="G24" s="153">
        <f t="shared" si="0"/>
        <v>0</v>
      </c>
      <c r="H24" s="152"/>
    </row>
    <row r="25" spans="1:8" ht="15" hidden="1" outlineLevel="1" thickBot="1">
      <c r="A25" s="141"/>
      <c r="B25" s="268"/>
      <c r="C25" s="270"/>
      <c r="D25" s="149"/>
      <c r="E25" s="150"/>
      <c r="F25" s="152"/>
      <c r="G25" s="153">
        <f t="shared" si="0"/>
        <v>0</v>
      </c>
      <c r="H25" s="152"/>
    </row>
    <row r="26" spans="1:8" ht="15" hidden="1" outlineLevel="1" thickBot="1">
      <c r="A26" s="141"/>
      <c r="B26" s="268"/>
      <c r="C26" s="270"/>
      <c r="D26" s="149"/>
      <c r="E26" s="150"/>
      <c r="F26" s="152"/>
      <c r="G26" s="153">
        <f t="shared" si="0"/>
        <v>0</v>
      </c>
      <c r="H26" s="152"/>
    </row>
    <row r="27" spans="1:8" ht="15" hidden="1" outlineLevel="1" thickBot="1">
      <c r="A27" s="141"/>
      <c r="B27" s="268"/>
      <c r="C27" s="270"/>
      <c r="D27" s="149"/>
      <c r="E27" s="150"/>
      <c r="F27" s="152"/>
      <c r="G27" s="153">
        <f t="shared" si="0"/>
        <v>0</v>
      </c>
      <c r="H27" s="152"/>
    </row>
    <row r="28" spans="1:8" ht="15" hidden="1" outlineLevel="1" thickBot="1">
      <c r="A28" s="141"/>
      <c r="B28" s="268"/>
      <c r="C28" s="270"/>
      <c r="D28" s="149"/>
      <c r="E28" s="150"/>
      <c r="F28" s="152"/>
      <c r="G28" s="153">
        <f t="shared" si="0"/>
        <v>0</v>
      </c>
      <c r="H28" s="152"/>
    </row>
    <row r="29" spans="1:8" ht="15" hidden="1" outlineLevel="1" thickBot="1">
      <c r="A29" s="141"/>
      <c r="B29" s="268"/>
      <c r="C29" s="270"/>
      <c r="D29" s="149"/>
      <c r="E29" s="150"/>
      <c r="F29" s="152"/>
      <c r="G29" s="153">
        <f t="shared" si="0"/>
        <v>0</v>
      </c>
      <c r="H29" s="152"/>
    </row>
    <row r="30" spans="1:8" ht="15" hidden="1" outlineLevel="1" thickBot="1">
      <c r="A30" s="141"/>
      <c r="B30" s="268"/>
      <c r="C30" s="270"/>
      <c r="D30" s="149"/>
      <c r="E30" s="150"/>
      <c r="F30" s="152"/>
      <c r="G30" s="153">
        <f t="shared" si="0"/>
        <v>0</v>
      </c>
      <c r="H30" s="152"/>
    </row>
    <row r="31" spans="1:8" ht="15" hidden="1" outlineLevel="1" thickBot="1">
      <c r="A31" s="141"/>
      <c r="B31" s="268"/>
      <c r="C31" s="270"/>
      <c r="D31" s="149"/>
      <c r="E31" s="150"/>
      <c r="F31" s="152"/>
      <c r="G31" s="153">
        <f t="shared" si="0"/>
        <v>0</v>
      </c>
      <c r="H31" s="152"/>
    </row>
    <row r="32" spans="1:8" ht="15" hidden="1" outlineLevel="1" thickBot="1">
      <c r="A32" s="141"/>
      <c r="B32" s="268"/>
      <c r="C32" s="270"/>
      <c r="D32" s="149"/>
      <c r="E32" s="150"/>
      <c r="F32" s="152"/>
      <c r="G32" s="153">
        <f t="shared" si="0"/>
        <v>0</v>
      </c>
      <c r="H32" s="152"/>
    </row>
    <row r="33" spans="1:8" ht="15" hidden="1" outlineLevel="1" thickBot="1">
      <c r="A33" s="141"/>
      <c r="B33" s="268"/>
      <c r="C33" s="270"/>
      <c r="D33" s="149"/>
      <c r="E33" s="150"/>
      <c r="F33" s="152"/>
      <c r="G33" s="153">
        <f t="shared" si="0"/>
        <v>0</v>
      </c>
      <c r="H33" s="152"/>
    </row>
    <row r="34" spans="1:8" ht="15" hidden="1" outlineLevel="1" thickBot="1">
      <c r="A34" s="141"/>
      <c r="B34" s="268"/>
      <c r="C34" s="270"/>
      <c r="D34" s="149"/>
      <c r="E34" s="150"/>
      <c r="F34" s="152"/>
      <c r="G34" s="153">
        <f t="shared" si="0"/>
        <v>0</v>
      </c>
      <c r="H34" s="152"/>
    </row>
    <row r="35" spans="1:8" ht="15" hidden="1" outlineLevel="1" thickBot="1">
      <c r="A35" s="141"/>
      <c r="B35" s="268"/>
      <c r="C35" s="270"/>
      <c r="D35" s="149"/>
      <c r="E35" s="150"/>
      <c r="F35" s="152"/>
      <c r="G35" s="153">
        <f t="shared" si="0"/>
        <v>0</v>
      </c>
      <c r="H35" s="152"/>
    </row>
    <row r="36" spans="1:8" ht="15" hidden="1" outlineLevel="1" thickBot="1">
      <c r="A36" s="141"/>
      <c r="B36" s="268"/>
      <c r="C36" s="270"/>
      <c r="D36" s="149"/>
      <c r="E36" s="150"/>
      <c r="F36" s="152"/>
      <c r="G36" s="153">
        <f t="shared" si="0"/>
        <v>0</v>
      </c>
      <c r="H36" s="152"/>
    </row>
    <row r="37" spans="1:8" ht="15" hidden="1" outlineLevel="1" thickBot="1">
      <c r="A37" s="141"/>
      <c r="B37" s="268"/>
      <c r="C37" s="270"/>
      <c r="D37" s="149"/>
      <c r="E37" s="150"/>
      <c r="F37" s="152"/>
      <c r="G37" s="153">
        <f t="shared" si="0"/>
        <v>0</v>
      </c>
      <c r="H37" s="152"/>
    </row>
    <row r="38" spans="1:8" ht="15" hidden="1" outlineLevel="1" thickBot="1">
      <c r="A38" s="141"/>
      <c r="B38" s="268"/>
      <c r="C38" s="270"/>
      <c r="D38" s="149"/>
      <c r="E38" s="150"/>
      <c r="F38" s="152"/>
      <c r="G38" s="153">
        <f t="shared" si="0"/>
        <v>0</v>
      </c>
      <c r="H38" s="152"/>
    </row>
    <row r="39" spans="1:8" ht="15" hidden="1" outlineLevel="1" thickBot="1">
      <c r="A39" s="141"/>
      <c r="B39" s="268"/>
      <c r="C39" s="270"/>
      <c r="D39" s="149"/>
      <c r="E39" s="151"/>
      <c r="F39" s="152"/>
      <c r="G39" s="153">
        <f t="shared" si="0"/>
        <v>0</v>
      </c>
      <c r="H39" s="152"/>
    </row>
    <row r="40" spans="1:8" ht="15" hidden="1" outlineLevel="1" thickBot="1">
      <c r="A40" s="141"/>
      <c r="B40" s="268"/>
      <c r="C40" s="270"/>
      <c r="D40" s="149"/>
      <c r="E40" s="151"/>
      <c r="F40" s="152"/>
      <c r="G40" s="153">
        <f>F40*E40</f>
        <v>0</v>
      </c>
      <c r="H40" s="152"/>
    </row>
    <row r="41" spans="1:8" ht="15" hidden="1" outlineLevel="1" thickBot="1">
      <c r="A41" s="141"/>
      <c r="B41" s="268"/>
      <c r="C41" s="270"/>
      <c r="D41" s="149"/>
      <c r="E41" s="151"/>
      <c r="F41" s="152"/>
      <c r="G41" s="153">
        <f>F41*E41</f>
        <v>0</v>
      </c>
      <c r="H41" s="152"/>
    </row>
    <row r="42" spans="1:8" ht="19" collapsed="1" thickBot="1">
      <c r="A42" s="295" t="s">
        <v>204</v>
      </c>
      <c r="B42" s="296"/>
      <c r="C42" s="296"/>
      <c r="D42" s="296"/>
      <c r="E42" s="296"/>
      <c r="F42" s="297"/>
      <c r="G42" s="154">
        <f>SUM(G10:G41)</f>
        <v>0</v>
      </c>
      <c r="H42" s="152"/>
    </row>
    <row r="43" spans="1:8" ht="15" thickBot="1">
      <c r="D43" s="21"/>
    </row>
    <row r="44" spans="1:8" ht="19" thickBot="1">
      <c r="A44" s="201" t="s">
        <v>205</v>
      </c>
      <c r="B44" s="202"/>
      <c r="C44" s="202"/>
      <c r="D44" s="202"/>
      <c r="E44" s="202"/>
      <c r="F44" s="202"/>
      <c r="G44" s="202"/>
      <c r="H44" s="202"/>
    </row>
    <row r="45" spans="1:8" ht="16" thickBot="1">
      <c r="A45" s="212" t="s">
        <v>206</v>
      </c>
      <c r="B45" s="224" t="s">
        <v>190</v>
      </c>
      <c r="C45" s="212"/>
      <c r="D45" s="212" t="s">
        <v>1</v>
      </c>
      <c r="E45" s="214" t="s">
        <v>207</v>
      </c>
      <c r="F45" s="214" t="s">
        <v>76</v>
      </c>
      <c r="G45" s="140" t="s">
        <v>191</v>
      </c>
      <c r="H45" s="214" t="s">
        <v>203</v>
      </c>
    </row>
    <row r="46" spans="1:8" ht="31.5" thickBot="1">
      <c r="A46" s="213"/>
      <c r="B46" s="225"/>
      <c r="C46" s="213"/>
      <c r="D46" s="213"/>
      <c r="E46" s="215"/>
      <c r="F46" s="215"/>
      <c r="G46" s="79" t="s">
        <v>208</v>
      </c>
      <c r="H46" s="215"/>
    </row>
    <row r="47" spans="1:8" ht="15" thickBot="1">
      <c r="A47" s="141"/>
      <c r="B47" s="268"/>
      <c r="C47" s="270"/>
      <c r="D47" s="143"/>
      <c r="E47" s="155"/>
      <c r="F47" s="141"/>
      <c r="G47" s="153">
        <f>F47*E47</f>
        <v>0</v>
      </c>
      <c r="H47" s="141"/>
    </row>
    <row r="48" spans="1:8" ht="15" thickBot="1">
      <c r="A48" s="141"/>
      <c r="B48" s="268"/>
      <c r="C48" s="270"/>
      <c r="D48" s="143"/>
      <c r="E48" s="155"/>
      <c r="F48" s="141"/>
      <c r="G48" s="153">
        <f t="shared" ref="G48:G73" si="1">F48*E48</f>
        <v>0</v>
      </c>
      <c r="H48" s="141"/>
    </row>
    <row r="49" spans="1:8" ht="15" thickBot="1">
      <c r="A49" s="141"/>
      <c r="B49" s="268"/>
      <c r="C49" s="270"/>
      <c r="D49" s="143"/>
      <c r="E49" s="155"/>
      <c r="F49" s="141"/>
      <c r="G49" s="153">
        <f t="shared" si="1"/>
        <v>0</v>
      </c>
      <c r="H49" s="141"/>
    </row>
    <row r="50" spans="1:8" ht="15" thickBot="1">
      <c r="A50" s="141"/>
      <c r="B50" s="268"/>
      <c r="C50" s="270"/>
      <c r="D50" s="143"/>
      <c r="E50" s="155"/>
      <c r="F50" s="141"/>
      <c r="G50" s="153">
        <f t="shared" si="1"/>
        <v>0</v>
      </c>
      <c r="H50" s="141"/>
    </row>
    <row r="51" spans="1:8" ht="15" thickBot="1">
      <c r="A51" s="141"/>
      <c r="B51" s="268"/>
      <c r="C51" s="270"/>
      <c r="D51" s="143"/>
      <c r="E51" s="155"/>
      <c r="F51" s="141"/>
      <c r="G51" s="153">
        <f t="shared" si="1"/>
        <v>0</v>
      </c>
      <c r="H51" s="141"/>
    </row>
    <row r="52" spans="1:8" ht="15" thickBot="1">
      <c r="A52" s="141"/>
      <c r="B52" s="268"/>
      <c r="C52" s="270"/>
      <c r="D52" s="143"/>
      <c r="E52" s="155"/>
      <c r="F52" s="141"/>
      <c r="G52" s="153">
        <f t="shared" si="1"/>
        <v>0</v>
      </c>
      <c r="H52" s="141"/>
    </row>
    <row r="53" spans="1:8" ht="15" thickBot="1">
      <c r="A53" s="141"/>
      <c r="B53" s="268"/>
      <c r="C53" s="270"/>
      <c r="D53" s="143"/>
      <c r="E53" s="155"/>
      <c r="F53" s="141"/>
      <c r="G53" s="153">
        <f t="shared" si="1"/>
        <v>0</v>
      </c>
      <c r="H53" s="141"/>
    </row>
    <row r="54" spans="1:8" ht="15" thickBot="1">
      <c r="A54" s="141"/>
      <c r="B54" s="268"/>
      <c r="C54" s="270"/>
      <c r="D54" s="143"/>
      <c r="E54" s="155"/>
      <c r="F54" s="141"/>
      <c r="G54" s="153">
        <f t="shared" si="1"/>
        <v>0</v>
      </c>
      <c r="H54" s="141"/>
    </row>
    <row r="55" spans="1:8" ht="15" thickBot="1">
      <c r="A55" s="141"/>
      <c r="B55" s="268"/>
      <c r="C55" s="270"/>
      <c r="D55" s="143"/>
      <c r="E55" s="155"/>
      <c r="F55" s="141"/>
      <c r="G55" s="153">
        <f t="shared" si="1"/>
        <v>0</v>
      </c>
      <c r="H55" s="141"/>
    </row>
    <row r="56" spans="1:8" ht="15" thickBot="1">
      <c r="A56" s="141"/>
      <c r="B56" s="268"/>
      <c r="C56" s="270"/>
      <c r="D56" s="143"/>
      <c r="E56" s="155"/>
      <c r="F56" s="141"/>
      <c r="G56" s="153">
        <f t="shared" si="1"/>
        <v>0</v>
      </c>
      <c r="H56" s="141"/>
    </row>
    <row r="57" spans="1:8" ht="15" thickBot="1">
      <c r="A57" s="141"/>
      <c r="B57" s="268"/>
      <c r="C57" s="270"/>
      <c r="D57" s="143"/>
      <c r="E57" s="155"/>
      <c r="F57" s="141"/>
      <c r="G57" s="153">
        <f t="shared" si="1"/>
        <v>0</v>
      </c>
      <c r="H57" s="141"/>
    </row>
    <row r="58" spans="1:8" ht="15" hidden="1" outlineLevel="1" thickBot="1">
      <c r="A58" s="141"/>
      <c r="B58" s="268"/>
      <c r="C58" s="270"/>
      <c r="D58" s="143"/>
      <c r="E58" s="155"/>
      <c r="F58" s="141"/>
      <c r="G58" s="153">
        <f t="shared" si="1"/>
        <v>0</v>
      </c>
      <c r="H58" s="141"/>
    </row>
    <row r="59" spans="1:8" ht="15" hidden="1" outlineLevel="1" thickBot="1">
      <c r="A59" s="141"/>
      <c r="B59" s="268"/>
      <c r="C59" s="270"/>
      <c r="D59" s="143"/>
      <c r="E59" s="155"/>
      <c r="F59" s="141"/>
      <c r="G59" s="153">
        <f t="shared" si="1"/>
        <v>0</v>
      </c>
      <c r="H59" s="141"/>
    </row>
    <row r="60" spans="1:8" ht="15" hidden="1" outlineLevel="1" thickBot="1">
      <c r="A60" s="141"/>
      <c r="B60" s="268"/>
      <c r="C60" s="270"/>
      <c r="D60" s="143"/>
      <c r="E60" s="155"/>
      <c r="F60" s="141"/>
      <c r="G60" s="153">
        <f t="shared" si="1"/>
        <v>0</v>
      </c>
      <c r="H60" s="141"/>
    </row>
    <row r="61" spans="1:8" ht="15" hidden="1" outlineLevel="1" thickBot="1">
      <c r="A61" s="141"/>
      <c r="B61" s="268"/>
      <c r="C61" s="270"/>
      <c r="D61" s="143"/>
      <c r="E61" s="155"/>
      <c r="F61" s="141"/>
      <c r="G61" s="153">
        <f t="shared" si="1"/>
        <v>0</v>
      </c>
      <c r="H61" s="141"/>
    </row>
    <row r="62" spans="1:8" ht="15" hidden="1" outlineLevel="1" thickBot="1">
      <c r="A62" s="141"/>
      <c r="B62" s="268"/>
      <c r="C62" s="270"/>
      <c r="D62" s="143"/>
      <c r="E62" s="155"/>
      <c r="F62" s="141"/>
      <c r="G62" s="153">
        <f t="shared" si="1"/>
        <v>0</v>
      </c>
      <c r="H62" s="141"/>
    </row>
    <row r="63" spans="1:8" ht="15" hidden="1" outlineLevel="1" thickBot="1">
      <c r="A63" s="141"/>
      <c r="B63" s="268"/>
      <c r="C63" s="270"/>
      <c r="D63" s="143"/>
      <c r="E63" s="155"/>
      <c r="F63" s="141"/>
      <c r="G63" s="153">
        <f t="shared" si="1"/>
        <v>0</v>
      </c>
      <c r="H63" s="141"/>
    </row>
    <row r="64" spans="1:8" ht="15" hidden="1" outlineLevel="1" thickBot="1">
      <c r="A64" s="141"/>
      <c r="B64" s="268"/>
      <c r="C64" s="270"/>
      <c r="D64" s="143"/>
      <c r="E64" s="155"/>
      <c r="F64" s="141"/>
      <c r="G64" s="153">
        <f t="shared" si="1"/>
        <v>0</v>
      </c>
      <c r="H64" s="141"/>
    </row>
    <row r="65" spans="1:8" ht="15" hidden="1" outlineLevel="1" thickBot="1">
      <c r="A65" s="141"/>
      <c r="B65" s="268"/>
      <c r="C65" s="270"/>
      <c r="D65" s="143"/>
      <c r="E65" s="155"/>
      <c r="F65" s="141"/>
      <c r="G65" s="153">
        <f t="shared" si="1"/>
        <v>0</v>
      </c>
      <c r="H65" s="141"/>
    </row>
    <row r="66" spans="1:8" ht="15" hidden="1" outlineLevel="1" thickBot="1">
      <c r="A66" s="141"/>
      <c r="B66" s="268"/>
      <c r="C66" s="270"/>
      <c r="D66" s="143"/>
      <c r="E66" s="155"/>
      <c r="F66" s="141"/>
      <c r="G66" s="153">
        <f t="shared" si="1"/>
        <v>0</v>
      </c>
      <c r="H66" s="141"/>
    </row>
    <row r="67" spans="1:8" ht="15" hidden="1" outlineLevel="1" thickBot="1">
      <c r="A67" s="141"/>
      <c r="B67" s="268"/>
      <c r="C67" s="270"/>
      <c r="D67" s="143"/>
      <c r="E67" s="155"/>
      <c r="F67" s="141"/>
      <c r="G67" s="153">
        <f t="shared" si="1"/>
        <v>0</v>
      </c>
      <c r="H67" s="141"/>
    </row>
    <row r="68" spans="1:8" ht="15" hidden="1" outlineLevel="1" thickBot="1">
      <c r="A68" s="141"/>
      <c r="B68" s="268"/>
      <c r="C68" s="270"/>
      <c r="D68" s="143"/>
      <c r="E68" s="155"/>
      <c r="F68" s="141"/>
      <c r="G68" s="153">
        <f t="shared" si="1"/>
        <v>0</v>
      </c>
      <c r="H68" s="141"/>
    </row>
    <row r="69" spans="1:8" ht="15" hidden="1" outlineLevel="1" thickBot="1">
      <c r="A69" s="141"/>
      <c r="B69" s="268"/>
      <c r="C69" s="270"/>
      <c r="D69" s="143"/>
      <c r="E69" s="155"/>
      <c r="F69" s="141"/>
      <c r="G69" s="153">
        <f t="shared" si="1"/>
        <v>0</v>
      </c>
      <c r="H69" s="141"/>
    </row>
    <row r="70" spans="1:8" ht="15" hidden="1" outlineLevel="1" thickBot="1">
      <c r="A70" s="141"/>
      <c r="B70" s="268"/>
      <c r="C70" s="270"/>
      <c r="D70" s="143"/>
      <c r="E70" s="155"/>
      <c r="F70" s="141"/>
      <c r="G70" s="153">
        <f t="shared" si="1"/>
        <v>0</v>
      </c>
      <c r="H70" s="141"/>
    </row>
    <row r="71" spans="1:8" ht="15" hidden="1" outlineLevel="1" thickBot="1">
      <c r="A71" s="141"/>
      <c r="B71" s="268"/>
      <c r="C71" s="270"/>
      <c r="D71" s="143"/>
      <c r="E71" s="155"/>
      <c r="F71" s="141"/>
      <c r="G71" s="153">
        <f t="shared" si="1"/>
        <v>0</v>
      </c>
      <c r="H71" s="141"/>
    </row>
    <row r="72" spans="1:8" ht="15" hidden="1" outlineLevel="1" thickBot="1">
      <c r="A72" s="141"/>
      <c r="B72" s="268"/>
      <c r="C72" s="270"/>
      <c r="D72" s="143"/>
      <c r="E72" s="155"/>
      <c r="F72" s="141"/>
      <c r="G72" s="153">
        <f t="shared" si="1"/>
        <v>0</v>
      </c>
      <c r="H72" s="141"/>
    </row>
    <row r="73" spans="1:8" ht="15" hidden="1" outlineLevel="1" thickBot="1">
      <c r="A73" s="141"/>
      <c r="B73" s="268"/>
      <c r="C73" s="270"/>
      <c r="D73" s="143"/>
      <c r="E73" s="155"/>
      <c r="F73" s="141"/>
      <c r="G73" s="153">
        <f t="shared" si="1"/>
        <v>0</v>
      </c>
      <c r="H73" s="141"/>
    </row>
    <row r="74" spans="1:8" ht="15" hidden="1" outlineLevel="1" thickBot="1">
      <c r="A74" s="141"/>
      <c r="B74" s="268"/>
      <c r="C74" s="270"/>
      <c r="D74" s="143"/>
      <c r="E74" s="155"/>
      <c r="F74" s="141"/>
      <c r="G74" s="153">
        <f t="shared" ref="G74:G79" si="2">F74*E74</f>
        <v>0</v>
      </c>
      <c r="H74" s="141"/>
    </row>
    <row r="75" spans="1:8" ht="15" hidden="1" outlineLevel="1" thickBot="1">
      <c r="A75" s="141"/>
      <c r="B75" s="268"/>
      <c r="C75" s="270"/>
      <c r="D75" s="143"/>
      <c r="E75" s="155"/>
      <c r="F75" s="141"/>
      <c r="G75" s="153">
        <f t="shared" si="2"/>
        <v>0</v>
      </c>
      <c r="H75" s="141"/>
    </row>
    <row r="76" spans="1:8" ht="15" hidden="1" outlineLevel="1" thickBot="1">
      <c r="A76" s="141"/>
      <c r="B76" s="268"/>
      <c r="C76" s="270"/>
      <c r="D76" s="143"/>
      <c r="E76" s="155"/>
      <c r="F76" s="141"/>
      <c r="G76" s="153">
        <f t="shared" si="2"/>
        <v>0</v>
      </c>
      <c r="H76" s="141"/>
    </row>
    <row r="77" spans="1:8" ht="15" hidden="1" outlineLevel="1" thickBot="1">
      <c r="A77" s="141"/>
      <c r="B77" s="268"/>
      <c r="C77" s="270"/>
      <c r="D77" s="143"/>
      <c r="E77" s="155"/>
      <c r="F77" s="141"/>
      <c r="G77" s="153">
        <f t="shared" si="2"/>
        <v>0</v>
      </c>
      <c r="H77" s="141"/>
    </row>
    <row r="78" spans="1:8" ht="15" hidden="1" outlineLevel="1" thickBot="1">
      <c r="A78" s="141"/>
      <c r="B78" s="268"/>
      <c r="C78" s="270"/>
      <c r="D78" s="143"/>
      <c r="E78" s="155"/>
      <c r="F78" s="141"/>
      <c r="G78" s="153">
        <f t="shared" si="2"/>
        <v>0</v>
      </c>
      <c r="H78" s="141"/>
    </row>
    <row r="79" spans="1:8" ht="15" hidden="1" outlineLevel="1" thickBot="1">
      <c r="A79" s="141"/>
      <c r="B79" s="268"/>
      <c r="C79" s="270"/>
      <c r="D79" s="143"/>
      <c r="E79" s="155"/>
      <c r="F79" s="141"/>
      <c r="G79" s="153">
        <f t="shared" si="2"/>
        <v>0</v>
      </c>
      <c r="H79" s="141"/>
    </row>
    <row r="80" spans="1:8" ht="19" collapsed="1" thickBot="1">
      <c r="A80" s="295" t="s">
        <v>209</v>
      </c>
      <c r="B80" s="296"/>
      <c r="C80" s="296"/>
      <c r="D80" s="296"/>
      <c r="E80" s="296"/>
      <c r="F80" s="297"/>
      <c r="G80" s="156">
        <f>SUM(G47:G79)</f>
        <v>0</v>
      </c>
      <c r="H80" s="141"/>
    </row>
    <row r="81" spans="1:8" ht="16" thickBot="1">
      <c r="A81" s="27"/>
      <c r="B81" s="27"/>
      <c r="C81" s="27"/>
      <c r="D81" s="27"/>
      <c r="E81" s="27"/>
      <c r="F81" s="27"/>
      <c r="H81" s="145"/>
    </row>
    <row r="82" spans="1:8" ht="31" customHeight="1" thickBot="1">
      <c r="A82" s="207" t="s">
        <v>210</v>
      </c>
      <c r="B82" s="211"/>
      <c r="C82" s="211"/>
      <c r="D82" s="211"/>
      <c r="E82" s="208"/>
      <c r="F82" s="301"/>
      <c r="G82" s="302"/>
      <c r="H82" s="157"/>
    </row>
    <row r="83" spans="1:8">
      <c r="D83" s="21"/>
    </row>
    <row r="84" spans="1:8" ht="18.5">
      <c r="A84" s="305" t="s">
        <v>49</v>
      </c>
      <c r="B84" s="305"/>
      <c r="C84" s="305"/>
      <c r="D84" s="305"/>
      <c r="E84" s="305"/>
      <c r="F84" s="305"/>
      <c r="G84" s="305"/>
      <c r="H84" s="305"/>
    </row>
    <row r="85" spans="1:8">
      <c r="A85" s="222" t="s">
        <v>3</v>
      </c>
      <c r="B85" s="300"/>
      <c r="C85" s="303"/>
      <c r="D85" s="304"/>
      <c r="E85" s="32" t="s">
        <v>4</v>
      </c>
      <c r="F85" s="159"/>
      <c r="G85" s="158"/>
      <c r="H85" s="158"/>
    </row>
    <row r="86" spans="1:8">
      <c r="A86" s="222" t="s">
        <v>55</v>
      </c>
      <c r="B86" s="300"/>
      <c r="C86" s="303"/>
      <c r="D86" s="304"/>
      <c r="E86" s="32" t="s">
        <v>56</v>
      </c>
      <c r="F86" s="279"/>
      <c r="G86" s="280"/>
      <c r="H86" s="280"/>
    </row>
    <row r="87" spans="1:8">
      <c r="A87" s="222" t="s">
        <v>5</v>
      </c>
      <c r="B87" s="300"/>
      <c r="C87" s="303"/>
      <c r="D87" s="304"/>
      <c r="E87" s="32" t="s">
        <v>6</v>
      </c>
      <c r="F87" s="279"/>
      <c r="G87" s="280"/>
      <c r="H87" s="280"/>
    </row>
  </sheetData>
  <sheetProtection algorithmName="SHA-512" hashValue="dNTyschlW1ghB+Tuz15IirBAX28AVy2i9lZrtmpVTdmZL1f2XF+J9yNjl3psdJlLJZLEA0NOBuzBatv28EgdmA==" saltValue="uM0wFa3E3C6vpMiFstznig==" spinCount="100000" sheet="1" formatColumns="0" formatRows="0" selectLockedCells="1"/>
  <mergeCells count="92">
    <mergeCell ref="B77:C77"/>
    <mergeCell ref="B78:C78"/>
    <mergeCell ref="B79:C79"/>
    <mergeCell ref="A87:B87"/>
    <mergeCell ref="F87:H87"/>
    <mergeCell ref="F82:G82"/>
    <mergeCell ref="A85:B85"/>
    <mergeCell ref="A86:B86"/>
    <mergeCell ref="F86:H86"/>
    <mergeCell ref="C87:D87"/>
    <mergeCell ref="A80:F80"/>
    <mergeCell ref="A82:E82"/>
    <mergeCell ref="A84:H84"/>
    <mergeCell ref="C85:D85"/>
    <mergeCell ref="C86:D86"/>
    <mergeCell ref="B24:C24"/>
    <mergeCell ref="B25:C25"/>
    <mergeCell ref="B26:C26"/>
    <mergeCell ref="B75:C75"/>
    <mergeCell ref="B76:C76"/>
    <mergeCell ref="B74:C74"/>
    <mergeCell ref="B34:C34"/>
    <mergeCell ref="B35:C35"/>
    <mergeCell ref="B36:C36"/>
    <mergeCell ref="B37:C37"/>
    <mergeCell ref="B38:C38"/>
    <mergeCell ref="B48:C48"/>
    <mergeCell ref="B49:C49"/>
    <mergeCell ref="B50:C50"/>
    <mergeCell ref="B51:C51"/>
    <mergeCell ref="B52:C52"/>
    <mergeCell ref="A45:A46"/>
    <mergeCell ref="B45:C46"/>
    <mergeCell ref="D45:D46"/>
    <mergeCell ref="E45:E46"/>
    <mergeCell ref="F45:F46"/>
    <mergeCell ref="H45:H46"/>
    <mergeCell ref="B47:C47"/>
    <mergeCell ref="B72:C72"/>
    <mergeCell ref="B73:C73"/>
    <mergeCell ref="B19:C19"/>
    <mergeCell ref="B20:C20"/>
    <mergeCell ref="B21:C21"/>
    <mergeCell ref="B22:C22"/>
    <mergeCell ref="B23:C23"/>
    <mergeCell ref="B27:C27"/>
    <mergeCell ref="B28:C28"/>
    <mergeCell ref="B29:C29"/>
    <mergeCell ref="B30:C30"/>
    <mergeCell ref="B31:C31"/>
    <mergeCell ref="B32:C32"/>
    <mergeCell ref="B33:C33"/>
    <mergeCell ref="H8:H9"/>
    <mergeCell ref="A7:H7"/>
    <mergeCell ref="A44:H44"/>
    <mergeCell ref="A42:F42"/>
    <mergeCell ref="B11:C11"/>
    <mergeCell ref="B12:C12"/>
    <mergeCell ref="B10:C10"/>
    <mergeCell ref="B39:C39"/>
    <mergeCell ref="B40:C40"/>
    <mergeCell ref="B41:C41"/>
    <mergeCell ref="B13:C13"/>
    <mergeCell ref="B14:C14"/>
    <mergeCell ref="B15:C15"/>
    <mergeCell ref="B16:C16"/>
    <mergeCell ref="B17:C17"/>
    <mergeCell ref="B18:C18"/>
    <mergeCell ref="A8:A9"/>
    <mergeCell ref="B8:C9"/>
    <mergeCell ref="D8:D9"/>
    <mergeCell ref="E8:E9"/>
    <mergeCell ref="F8:F9"/>
    <mergeCell ref="B53:C53"/>
    <mergeCell ref="B54:C54"/>
    <mergeCell ref="B55:C55"/>
    <mergeCell ref="B56:C56"/>
    <mergeCell ref="B57:C57"/>
    <mergeCell ref="B58:C58"/>
    <mergeCell ref="B59:C59"/>
    <mergeCell ref="B60:C60"/>
    <mergeCell ref="B61:C61"/>
    <mergeCell ref="B62:C62"/>
    <mergeCell ref="B63:C63"/>
    <mergeCell ref="B64:C64"/>
    <mergeCell ref="B65:C65"/>
    <mergeCell ref="B71:C71"/>
    <mergeCell ref="B66:C66"/>
    <mergeCell ref="B67:C67"/>
    <mergeCell ref="B68:C68"/>
    <mergeCell ref="B69:C69"/>
    <mergeCell ref="B70:C70"/>
  </mergeCells>
  <dataValidations count="6">
    <dataValidation type="list" allowBlank="1" showInputMessage="1" showErrorMessage="1" sqref="D47:D79" xr:uid="{8B30A017-E6DD-4007-A53C-03BB37D2FC90}">
      <formula1>"Senior Technical Ops, NOCC Operator, Senior NOCC Operator, RF Engineer, Senior RF Engineer,  Field Engineer, Senior Field Engineer, IT System Engineer, EME Engineer, Rigger, Electrician, Specialist Electrician, Other (Please specify in comments)"</formula1>
    </dataValidation>
    <dataValidation type="list" allowBlank="1" showInputMessage="1" showErrorMessage="1" sqref="D10:D41" xr:uid="{A9C97578-DC74-47A6-A9E3-597BDD781AEC}">
      <formula1>"RF sites, Data Centre, NOCC, POI, IBC, CoWs, Warehouse, Other (Please specify in comments)"</formula1>
    </dataValidation>
    <dataValidation type="list" allowBlank="1" showInputMessage="1" showErrorMessage="1" sqref="A47:A79" xr:uid="{1E0A3E47-FC56-4BF2-9B0C-650A9BDC73BD}">
      <formula1>"Preventative Maintenance"</formula1>
    </dataValidation>
    <dataValidation type="list" allowBlank="1" showInputMessage="1" showErrorMessage="1" sqref="A10:A41" xr:uid="{C1490D11-9E93-4208-99C2-9D581D3321D1}">
      <formula1>"Preventative Maintenance, Corrective Maintenance, Monitoring, Supply Chain"</formula1>
    </dataValidation>
    <dataValidation type="custom" allowBlank="1" showInputMessage="1" showErrorMessage="1" errorTitle="Estimated Days" error="Check total duration of engagement" sqref="H47:H80 F47:F79" xr:uid="{DFAF55A9-EAD7-4E1C-8BB0-446C9C767006}">
      <formula1>AND(#REF!&lt;&gt;"",F47&gt;0,F47&lt;=#REF!)</formula1>
    </dataValidation>
    <dataValidation type="date" allowBlank="1" showErrorMessage="1" errorTitle="End Date" error="Possible reasons:_x000a_Date format: DD/MM/YYYY_x000a_Date before Start Date" sqref="D5" xr:uid="{AEFE7175-515F-468C-A64A-BF30F05DD8D0}">
      <formula1>B5</formula1>
      <formula2>146463</formula2>
    </dataValidation>
  </dataValidations>
  <pageMargins left="0.7" right="0.7" top="0.75" bottom="0.75"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7</xdr:col>
                    <xdr:colOff>139700</xdr:colOff>
                    <xdr:row>81</xdr:row>
                    <xdr:rowOff>25400</xdr:rowOff>
                  </from>
                  <to>
                    <xdr:col>7</xdr:col>
                    <xdr:colOff>1123950</xdr:colOff>
                    <xdr:row>82</xdr:row>
                    <xdr:rowOff>6350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5</xdr:col>
                    <xdr:colOff>146050</xdr:colOff>
                    <xdr:row>81</xdr:row>
                    <xdr:rowOff>88900</xdr:rowOff>
                  </from>
                  <to>
                    <xdr:col>6</xdr:col>
                    <xdr:colOff>1276350</xdr:colOff>
                    <xdr:row>82</xdr:row>
                    <xdr:rowOff>6350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26E4F-5511-4899-9E38-4E01BAC44942}">
  <sheetPr codeName="Sheet3">
    <tabColor rgb="FFF5E871"/>
  </sheetPr>
  <dimension ref="A1:AB32"/>
  <sheetViews>
    <sheetView showGridLines="0" topLeftCell="H2" zoomScale="80" zoomScaleNormal="80" workbookViewId="0">
      <selection activeCell="A20" sqref="A20"/>
    </sheetView>
  </sheetViews>
  <sheetFormatPr defaultColWidth="8.81640625" defaultRowHeight="0" customHeight="1" zeroHeight="1" outlineLevelCol="1"/>
  <cols>
    <col min="1" max="1" width="15.453125" style="21" customWidth="1"/>
    <col min="2" max="2" width="23" style="21" customWidth="1"/>
    <col min="3" max="3" width="13.81640625" style="22" customWidth="1"/>
    <col min="4" max="4" width="21.81640625" style="21" customWidth="1"/>
    <col min="5" max="5" width="16.81640625" style="21" customWidth="1" outlineLevel="1"/>
    <col min="6" max="6" width="20" style="21" customWidth="1" outlineLevel="1"/>
    <col min="7" max="7" width="22.1796875" style="21" customWidth="1"/>
    <col min="8" max="8" width="20.90625" style="21" customWidth="1"/>
    <col min="9" max="9" width="20" style="21" customWidth="1"/>
    <col min="10" max="10" width="21.81640625" style="21" customWidth="1"/>
    <col min="11" max="11" width="10.81640625" style="21" customWidth="1"/>
    <col min="12" max="12" width="11.54296875" style="21" customWidth="1"/>
    <col min="13" max="14" width="15" style="21" customWidth="1"/>
    <col min="15" max="16" width="13.54296875" style="21" customWidth="1"/>
    <col min="17" max="18" width="14" style="21" customWidth="1"/>
    <col min="19" max="19" width="17.1796875" style="21" customWidth="1"/>
    <col min="20" max="20" width="10.453125" style="21" customWidth="1"/>
    <col min="21" max="21" width="16" style="21" customWidth="1"/>
    <col min="22" max="22" width="10.81640625" style="21" customWidth="1"/>
    <col min="23" max="23" width="15.36328125" style="21" customWidth="1"/>
    <col min="24" max="24" width="21.81640625" style="21" customWidth="1"/>
    <col min="25" max="25" width="16.81640625" style="21" customWidth="1"/>
    <col min="26" max="26" width="22.54296875" style="21" customWidth="1"/>
    <col min="27" max="27" width="24.1796875" style="21" customWidth="1"/>
    <col min="28" max="28" width="26.453125" style="21" customWidth="1"/>
    <col min="29" max="16384" width="8.81640625" style="21"/>
  </cols>
  <sheetData>
    <row r="1" spans="1:28" ht="14.5" hidden="1">
      <c r="A1" s="22"/>
      <c r="B1" s="22"/>
      <c r="D1" s="60" t="s">
        <v>60</v>
      </c>
      <c r="E1" s="137"/>
      <c r="F1" s="137"/>
      <c r="I1" s="228"/>
      <c r="J1" s="228"/>
      <c r="K1" s="111"/>
    </row>
    <row r="2" spans="1:28" ht="106.25" customHeight="1" thickBot="1">
      <c r="A2" s="22"/>
      <c r="B2" s="22"/>
      <c r="D2" s="137"/>
      <c r="E2" s="137"/>
      <c r="F2" s="137"/>
      <c r="H2" s="40"/>
      <c r="I2" s="110"/>
      <c r="J2" s="43"/>
      <c r="K2" s="110"/>
    </row>
    <row r="3" spans="1:28" ht="19" thickBot="1">
      <c r="A3" s="62" t="s">
        <v>62</v>
      </c>
      <c r="B3" s="273"/>
      <c r="C3" s="274"/>
      <c r="D3" s="233"/>
      <c r="E3" s="233"/>
      <c r="F3" s="233"/>
      <c r="G3" s="233"/>
      <c r="H3" s="39"/>
      <c r="I3" s="138"/>
    </row>
    <row r="4" spans="1:28" ht="14.5">
      <c r="D4" s="233"/>
      <c r="E4" s="233"/>
      <c r="F4" s="233"/>
      <c r="G4" s="233"/>
      <c r="H4" s="39"/>
    </row>
    <row r="5" spans="1:28" ht="15" thickBot="1"/>
    <row r="6" spans="1:28" ht="32" thickBot="1">
      <c r="A6" s="234" t="s">
        <v>186</v>
      </c>
      <c r="B6" s="235"/>
      <c r="C6" s="235"/>
      <c r="D6" s="75"/>
      <c r="E6" s="112" t="s">
        <v>187</v>
      </c>
      <c r="F6" s="75"/>
      <c r="G6" s="76" t="s">
        <v>70</v>
      </c>
      <c r="H6" s="139" t="str">
        <f>IF(OR(ISBLANK(D6),ISBLANK(F6)),"",NETWORKDAYS(D6,F6))</f>
        <v/>
      </c>
    </row>
    <row r="7" spans="1:28" ht="15" thickBot="1">
      <c r="A7" s="26"/>
      <c r="B7" s="26"/>
      <c r="C7" s="26"/>
      <c r="D7" s="26"/>
      <c r="E7" s="26"/>
      <c r="F7" s="26"/>
      <c r="G7" s="26"/>
      <c r="H7" s="26"/>
      <c r="I7" s="26"/>
      <c r="J7" s="26"/>
      <c r="K7" s="26"/>
    </row>
    <row r="8" spans="1:28" ht="19" thickBot="1">
      <c r="A8" s="160"/>
      <c r="B8" s="309" t="s">
        <v>211</v>
      </c>
      <c r="C8" s="310"/>
      <c r="D8" s="310"/>
      <c r="E8" s="310"/>
      <c r="F8" s="310"/>
      <c r="G8" s="310"/>
      <c r="H8" s="310"/>
      <c r="I8" s="310"/>
      <c r="J8" s="310"/>
      <c r="K8" s="310"/>
      <c r="L8" s="310"/>
      <c r="M8" s="311"/>
      <c r="N8" s="306" t="s">
        <v>212</v>
      </c>
      <c r="O8" s="307"/>
      <c r="P8" s="307"/>
      <c r="Q8" s="307"/>
      <c r="R8" s="307"/>
      <c r="S8" s="307"/>
      <c r="T8" s="307"/>
      <c r="U8" s="307"/>
      <c r="V8" s="307"/>
      <c r="W8" s="308"/>
      <c r="X8" s="161"/>
      <c r="Y8" s="161"/>
      <c r="Z8" s="161"/>
      <c r="AA8" s="161"/>
      <c r="AB8" s="161"/>
    </row>
    <row r="9" spans="1:28" ht="15" customHeight="1">
      <c r="A9" s="214" t="s">
        <v>213</v>
      </c>
      <c r="B9" s="212" t="s">
        <v>214</v>
      </c>
      <c r="C9" s="224" t="s">
        <v>215</v>
      </c>
      <c r="D9" s="212"/>
      <c r="E9" s="212" t="s">
        <v>216</v>
      </c>
      <c r="F9" s="212" t="s">
        <v>217</v>
      </c>
      <c r="G9" s="214" t="s">
        <v>218</v>
      </c>
      <c r="H9" s="214" t="s">
        <v>219</v>
      </c>
      <c r="I9" s="212" t="s">
        <v>220</v>
      </c>
      <c r="J9" s="212" t="s">
        <v>221</v>
      </c>
      <c r="K9" s="212" t="s">
        <v>222</v>
      </c>
      <c r="L9" s="214" t="s">
        <v>223</v>
      </c>
      <c r="M9" s="318" t="s">
        <v>224</v>
      </c>
      <c r="N9" s="212" t="s">
        <v>225</v>
      </c>
      <c r="O9" s="214" t="s">
        <v>226</v>
      </c>
      <c r="P9" s="214" t="s">
        <v>227</v>
      </c>
      <c r="Q9" s="214" t="s">
        <v>228</v>
      </c>
      <c r="R9" s="212" t="s">
        <v>229</v>
      </c>
      <c r="S9" s="212" t="s">
        <v>230</v>
      </c>
      <c r="T9" s="212" t="s">
        <v>231</v>
      </c>
      <c r="U9" s="212" t="s">
        <v>232</v>
      </c>
      <c r="V9" s="212" t="s">
        <v>233</v>
      </c>
      <c r="W9" s="212" t="s">
        <v>234</v>
      </c>
      <c r="X9" s="212" t="s">
        <v>235</v>
      </c>
      <c r="Y9" s="315" t="s">
        <v>236</v>
      </c>
    </row>
    <row r="10" spans="1:28" ht="18" customHeight="1">
      <c r="A10" s="312"/>
      <c r="B10" s="313"/>
      <c r="C10" s="314"/>
      <c r="D10" s="313"/>
      <c r="E10" s="313"/>
      <c r="F10" s="313"/>
      <c r="G10" s="312"/>
      <c r="H10" s="312"/>
      <c r="I10" s="313"/>
      <c r="J10" s="313"/>
      <c r="K10" s="313"/>
      <c r="L10" s="312"/>
      <c r="M10" s="319"/>
      <c r="N10" s="313"/>
      <c r="O10" s="312"/>
      <c r="P10" s="312"/>
      <c r="Q10" s="312"/>
      <c r="R10" s="313"/>
      <c r="S10" s="313"/>
      <c r="T10" s="313"/>
      <c r="U10" s="313"/>
      <c r="V10" s="313"/>
      <c r="W10" s="313"/>
      <c r="X10" s="313"/>
      <c r="Y10" s="316"/>
    </row>
    <row r="11" spans="1:28" ht="65.5" customHeight="1" thickBot="1">
      <c r="A11" s="215"/>
      <c r="B11" s="213"/>
      <c r="C11" s="225"/>
      <c r="D11" s="213"/>
      <c r="E11" s="213"/>
      <c r="F11" s="213"/>
      <c r="G11" s="215"/>
      <c r="H11" s="215"/>
      <c r="I11" s="213"/>
      <c r="J11" s="213"/>
      <c r="K11" s="213"/>
      <c r="L11" s="215"/>
      <c r="M11" s="320"/>
      <c r="N11" s="213"/>
      <c r="O11" s="215"/>
      <c r="P11" s="215"/>
      <c r="Q11" s="215"/>
      <c r="R11" s="213"/>
      <c r="S11" s="213"/>
      <c r="T11" s="213"/>
      <c r="U11" s="213"/>
      <c r="V11" s="213"/>
      <c r="W11" s="213"/>
      <c r="X11" s="213"/>
      <c r="Y11" s="317"/>
    </row>
    <row r="12" spans="1:28" ht="23.75" customHeight="1" thickBot="1">
      <c r="A12" s="143"/>
      <c r="B12" s="141"/>
      <c r="C12" s="268"/>
      <c r="D12" s="270"/>
      <c r="E12" s="143"/>
      <c r="F12" s="143"/>
      <c r="G12" s="144"/>
      <c r="H12" s="141"/>
      <c r="I12" s="143"/>
      <c r="J12" s="143"/>
      <c r="K12" s="143"/>
      <c r="L12" s="144"/>
      <c r="M12" s="144"/>
      <c r="N12" s="162"/>
      <c r="O12" s="163"/>
      <c r="P12" s="163"/>
      <c r="Q12" s="143"/>
      <c r="R12" s="162"/>
      <c r="S12" s="143"/>
      <c r="T12" s="162"/>
      <c r="U12" s="162"/>
      <c r="V12" s="143"/>
      <c r="W12" s="143"/>
      <c r="X12" s="143"/>
      <c r="Y12" s="190">
        <f>(N12*O12)+R12+T12+(U12*12)</f>
        <v>0</v>
      </c>
    </row>
    <row r="13" spans="1:28" ht="23.75" customHeight="1" thickBot="1">
      <c r="A13" s="143"/>
      <c r="B13" s="141"/>
      <c r="C13" s="268"/>
      <c r="D13" s="270"/>
      <c r="E13" s="143"/>
      <c r="F13" s="143"/>
      <c r="G13" s="144"/>
      <c r="H13" s="141"/>
      <c r="I13" s="143"/>
      <c r="J13" s="143"/>
      <c r="K13" s="143"/>
      <c r="L13" s="144"/>
      <c r="M13" s="144"/>
      <c r="N13" s="162"/>
      <c r="O13" s="163"/>
      <c r="P13" s="163"/>
      <c r="Q13" s="143"/>
      <c r="R13" s="162"/>
      <c r="S13" s="143"/>
      <c r="T13" s="162"/>
      <c r="U13" s="162"/>
      <c r="V13" s="143"/>
      <c r="W13" s="143"/>
      <c r="X13" s="143"/>
      <c r="Y13" s="190">
        <f>(N13*O13)+R13+T13+(U13*12)</f>
        <v>0</v>
      </c>
    </row>
    <row r="14" spans="1:28" ht="23.75" customHeight="1" thickBot="1">
      <c r="A14" s="143"/>
      <c r="B14" s="141"/>
      <c r="C14" s="268"/>
      <c r="D14" s="270"/>
      <c r="E14" s="143"/>
      <c r="F14" s="143"/>
      <c r="G14" s="144"/>
      <c r="H14" s="141"/>
      <c r="I14" s="143"/>
      <c r="J14" s="143"/>
      <c r="K14" s="143"/>
      <c r="L14" s="144"/>
      <c r="M14" s="144"/>
      <c r="N14" s="162"/>
      <c r="O14" s="163"/>
      <c r="P14" s="163"/>
      <c r="Q14" s="143"/>
      <c r="R14" s="162"/>
      <c r="S14" s="143"/>
      <c r="T14" s="162"/>
      <c r="U14" s="162"/>
      <c r="V14" s="143"/>
      <c r="W14" s="143"/>
      <c r="X14" s="143"/>
      <c r="Y14" s="190">
        <f t="shared" ref="Y14:Y24" si="0">(N14*O14)+R14+T14+(U14*12)</f>
        <v>0</v>
      </c>
    </row>
    <row r="15" spans="1:28" ht="23.75" customHeight="1" thickBot="1">
      <c r="A15" s="143"/>
      <c r="B15" s="141"/>
      <c r="C15" s="268"/>
      <c r="D15" s="270"/>
      <c r="E15" s="143"/>
      <c r="F15" s="143"/>
      <c r="G15" s="144"/>
      <c r="H15" s="141"/>
      <c r="I15" s="143"/>
      <c r="J15" s="143"/>
      <c r="K15" s="143"/>
      <c r="L15" s="144"/>
      <c r="M15" s="144"/>
      <c r="N15" s="162"/>
      <c r="O15" s="163"/>
      <c r="P15" s="163"/>
      <c r="Q15" s="143"/>
      <c r="R15" s="162"/>
      <c r="S15" s="143"/>
      <c r="T15" s="162"/>
      <c r="U15" s="162"/>
      <c r="V15" s="143"/>
      <c r="W15" s="143"/>
      <c r="X15" s="143"/>
      <c r="Y15" s="190">
        <f t="shared" si="0"/>
        <v>0</v>
      </c>
    </row>
    <row r="16" spans="1:28" ht="23.75" customHeight="1" thickBot="1">
      <c r="A16" s="143"/>
      <c r="B16" s="141"/>
      <c r="C16" s="268"/>
      <c r="D16" s="270"/>
      <c r="E16" s="143"/>
      <c r="F16" s="143"/>
      <c r="G16" s="144"/>
      <c r="H16" s="141"/>
      <c r="I16" s="143"/>
      <c r="J16" s="143"/>
      <c r="K16" s="143"/>
      <c r="L16" s="144"/>
      <c r="M16" s="144"/>
      <c r="N16" s="162"/>
      <c r="O16" s="163"/>
      <c r="P16" s="163"/>
      <c r="Q16" s="143"/>
      <c r="R16" s="162"/>
      <c r="S16" s="143"/>
      <c r="T16" s="162"/>
      <c r="U16" s="162"/>
      <c r="V16" s="143"/>
      <c r="W16" s="143"/>
      <c r="X16" s="143"/>
      <c r="Y16" s="190">
        <f t="shared" si="0"/>
        <v>0</v>
      </c>
    </row>
    <row r="17" spans="1:25" ht="23.75" customHeight="1" thickBot="1">
      <c r="A17" s="143"/>
      <c r="B17" s="141"/>
      <c r="C17" s="268"/>
      <c r="D17" s="270"/>
      <c r="E17" s="143"/>
      <c r="F17" s="143"/>
      <c r="G17" s="144"/>
      <c r="H17" s="141"/>
      <c r="I17" s="143"/>
      <c r="J17" s="143"/>
      <c r="K17" s="143"/>
      <c r="L17" s="144"/>
      <c r="M17" s="144"/>
      <c r="N17" s="162"/>
      <c r="O17" s="163"/>
      <c r="P17" s="163"/>
      <c r="Q17" s="143"/>
      <c r="R17" s="162"/>
      <c r="S17" s="143"/>
      <c r="T17" s="162"/>
      <c r="U17" s="162"/>
      <c r="V17" s="143"/>
      <c r="W17" s="143"/>
      <c r="X17" s="143"/>
      <c r="Y17" s="190">
        <f t="shared" si="0"/>
        <v>0</v>
      </c>
    </row>
    <row r="18" spans="1:25" ht="23.75" customHeight="1" thickBot="1">
      <c r="A18" s="143"/>
      <c r="B18" s="141"/>
      <c r="C18" s="268"/>
      <c r="D18" s="270"/>
      <c r="E18" s="143"/>
      <c r="F18" s="143"/>
      <c r="G18" s="144"/>
      <c r="H18" s="141"/>
      <c r="I18" s="143"/>
      <c r="J18" s="143"/>
      <c r="K18" s="143"/>
      <c r="L18" s="144"/>
      <c r="M18" s="144"/>
      <c r="N18" s="162"/>
      <c r="O18" s="163"/>
      <c r="P18" s="163"/>
      <c r="Q18" s="143"/>
      <c r="R18" s="162"/>
      <c r="S18" s="143"/>
      <c r="T18" s="162"/>
      <c r="U18" s="162"/>
      <c r="V18" s="143"/>
      <c r="W18" s="143"/>
      <c r="X18" s="143"/>
      <c r="Y18" s="190">
        <f t="shared" si="0"/>
        <v>0</v>
      </c>
    </row>
    <row r="19" spans="1:25" ht="23.75" customHeight="1" thickBot="1">
      <c r="A19" s="143"/>
      <c r="B19" s="141"/>
      <c r="C19" s="268"/>
      <c r="D19" s="270"/>
      <c r="E19" s="143"/>
      <c r="F19" s="143"/>
      <c r="G19" s="144"/>
      <c r="H19" s="141"/>
      <c r="I19" s="143"/>
      <c r="J19" s="143"/>
      <c r="K19" s="143"/>
      <c r="L19" s="144"/>
      <c r="M19" s="144"/>
      <c r="N19" s="162"/>
      <c r="O19" s="163"/>
      <c r="P19" s="163"/>
      <c r="Q19" s="143"/>
      <c r="R19" s="162"/>
      <c r="S19" s="143"/>
      <c r="T19" s="162"/>
      <c r="U19" s="162"/>
      <c r="V19" s="143"/>
      <c r="W19" s="143"/>
      <c r="X19" s="143"/>
      <c r="Y19" s="190">
        <f t="shared" si="0"/>
        <v>0</v>
      </c>
    </row>
    <row r="20" spans="1:25" ht="23.75" customHeight="1" thickBot="1">
      <c r="A20" s="143"/>
      <c r="B20" s="141"/>
      <c r="C20" s="268"/>
      <c r="D20" s="270"/>
      <c r="E20" s="143"/>
      <c r="F20" s="143"/>
      <c r="G20" s="144"/>
      <c r="H20" s="141"/>
      <c r="I20" s="143"/>
      <c r="J20" s="143"/>
      <c r="K20" s="143"/>
      <c r="L20" s="144"/>
      <c r="M20" s="144"/>
      <c r="N20" s="162"/>
      <c r="O20" s="163"/>
      <c r="P20" s="163"/>
      <c r="Q20" s="143"/>
      <c r="R20" s="162"/>
      <c r="S20" s="143"/>
      <c r="T20" s="162"/>
      <c r="U20" s="162"/>
      <c r="V20" s="143"/>
      <c r="W20" s="143"/>
      <c r="X20" s="143"/>
      <c r="Y20" s="190">
        <f t="shared" si="0"/>
        <v>0</v>
      </c>
    </row>
    <row r="21" spans="1:25" ht="23.75" customHeight="1" thickBot="1">
      <c r="A21" s="143"/>
      <c r="B21" s="141"/>
      <c r="C21" s="268"/>
      <c r="D21" s="270"/>
      <c r="E21" s="143"/>
      <c r="F21" s="143"/>
      <c r="G21" s="144"/>
      <c r="H21" s="141"/>
      <c r="I21" s="143"/>
      <c r="J21" s="143"/>
      <c r="K21" s="143"/>
      <c r="L21" s="144"/>
      <c r="M21" s="144"/>
      <c r="N21" s="162"/>
      <c r="O21" s="163"/>
      <c r="P21" s="163"/>
      <c r="Q21" s="143"/>
      <c r="R21" s="162"/>
      <c r="S21" s="143"/>
      <c r="T21" s="162"/>
      <c r="U21" s="162"/>
      <c r="V21" s="143"/>
      <c r="W21" s="143"/>
      <c r="X21" s="143"/>
      <c r="Y21" s="190">
        <f t="shared" si="0"/>
        <v>0</v>
      </c>
    </row>
    <row r="22" spans="1:25" ht="23.75" customHeight="1" thickBot="1">
      <c r="A22" s="143"/>
      <c r="B22" s="141"/>
      <c r="C22" s="268"/>
      <c r="D22" s="270"/>
      <c r="E22" s="143"/>
      <c r="F22" s="143"/>
      <c r="G22" s="144"/>
      <c r="H22" s="141"/>
      <c r="I22" s="143"/>
      <c r="J22" s="143"/>
      <c r="K22" s="143"/>
      <c r="L22" s="144"/>
      <c r="M22" s="144"/>
      <c r="N22" s="162"/>
      <c r="O22" s="163"/>
      <c r="P22" s="163"/>
      <c r="Q22" s="143"/>
      <c r="R22" s="162"/>
      <c r="S22" s="143"/>
      <c r="T22" s="162"/>
      <c r="U22" s="162"/>
      <c r="V22" s="143"/>
      <c r="W22" s="143"/>
      <c r="X22" s="143"/>
      <c r="Y22" s="190">
        <f t="shared" si="0"/>
        <v>0</v>
      </c>
    </row>
    <row r="23" spans="1:25" ht="23.75" customHeight="1" thickBot="1">
      <c r="A23" s="143"/>
      <c r="B23" s="141"/>
      <c r="C23" s="268"/>
      <c r="D23" s="270"/>
      <c r="E23" s="143"/>
      <c r="F23" s="143"/>
      <c r="G23" s="144"/>
      <c r="H23" s="141"/>
      <c r="I23" s="143"/>
      <c r="J23" s="143"/>
      <c r="K23" s="143"/>
      <c r="L23" s="144"/>
      <c r="M23" s="144"/>
      <c r="N23" s="162"/>
      <c r="O23" s="163"/>
      <c r="P23" s="163"/>
      <c r="Q23" s="143"/>
      <c r="R23" s="162"/>
      <c r="S23" s="143"/>
      <c r="T23" s="162"/>
      <c r="U23" s="162"/>
      <c r="V23" s="143"/>
      <c r="W23" s="143"/>
      <c r="X23" s="143"/>
      <c r="Y23" s="190">
        <f t="shared" si="0"/>
        <v>0</v>
      </c>
    </row>
    <row r="24" spans="1:25" ht="23.4" customHeight="1" thickBot="1">
      <c r="A24" s="143"/>
      <c r="B24" s="141"/>
      <c r="C24" s="268"/>
      <c r="D24" s="270"/>
      <c r="E24" s="143"/>
      <c r="F24" s="143"/>
      <c r="G24" s="144"/>
      <c r="H24" s="141"/>
      <c r="I24" s="143"/>
      <c r="J24" s="143"/>
      <c r="K24" s="143"/>
      <c r="L24" s="144"/>
      <c r="M24" s="144"/>
      <c r="N24" s="162"/>
      <c r="O24" s="163"/>
      <c r="P24" s="163"/>
      <c r="Q24" s="143"/>
      <c r="R24" s="162"/>
      <c r="S24" s="143"/>
      <c r="T24" s="162"/>
      <c r="U24" s="162"/>
      <c r="V24" s="143"/>
      <c r="W24" s="143"/>
      <c r="X24" s="143"/>
      <c r="Y24" s="190">
        <f t="shared" si="0"/>
        <v>0</v>
      </c>
    </row>
    <row r="25" spans="1:25" ht="14.5">
      <c r="C25" s="21"/>
    </row>
    <row r="26" spans="1:25" ht="18.5">
      <c r="C26" s="251" t="s">
        <v>49</v>
      </c>
      <c r="D26" s="251"/>
      <c r="E26" s="251"/>
      <c r="F26" s="251"/>
      <c r="G26" s="251"/>
      <c r="H26" s="251"/>
      <c r="I26" s="251"/>
      <c r="J26" s="251"/>
      <c r="K26" s="251"/>
    </row>
    <row r="27" spans="1:25" ht="14.5">
      <c r="A27" s="222" t="s">
        <v>3</v>
      </c>
      <c r="B27" s="223"/>
      <c r="C27" s="279"/>
      <c r="D27" s="280"/>
      <c r="E27" s="280"/>
      <c r="F27" s="280"/>
      <c r="G27" s="280"/>
      <c r="H27" s="281"/>
      <c r="I27" s="32" t="s">
        <v>4</v>
      </c>
      <c r="J27" s="278"/>
      <c r="K27" s="278"/>
    </row>
    <row r="28" spans="1:25" ht="14.5">
      <c r="A28" s="222" t="s">
        <v>55</v>
      </c>
      <c r="B28" s="223"/>
      <c r="C28" s="279"/>
      <c r="D28" s="280"/>
      <c r="E28" s="280"/>
      <c r="F28" s="280"/>
      <c r="G28" s="280"/>
      <c r="H28" s="281"/>
      <c r="I28" s="32" t="s">
        <v>56</v>
      </c>
      <c r="J28" s="278"/>
      <c r="K28" s="278"/>
    </row>
    <row r="29" spans="1:25" ht="14.5">
      <c r="A29" s="222" t="s">
        <v>5</v>
      </c>
      <c r="B29" s="223"/>
      <c r="C29" s="279"/>
      <c r="D29" s="280"/>
      <c r="E29" s="280"/>
      <c r="F29" s="280"/>
      <c r="G29" s="280"/>
      <c r="H29" s="281"/>
      <c r="I29" s="32" t="s">
        <v>6</v>
      </c>
      <c r="J29" s="278"/>
      <c r="K29" s="278"/>
    </row>
    <row r="30" spans="1:25" ht="14.5"/>
    <row r="31" spans="1:25" ht="14.75" customHeight="1"/>
    <row r="32" spans="1:25" ht="14.75" customHeight="1"/>
  </sheetData>
  <sheetProtection algorithmName="SHA-512" hashValue="R7yhHYk28EyKrQJuN150gLmn+mgMQ/+ImknAvnC4cgqJJ69T1f3kiC4eDnAc8AV6jTk3EcCQDIku+Yiausi1wQ==" saltValue="8kIGZmy+FtkPv3Kc7gEB3A==" spinCount="100000" sheet="1" formatColumns="0" formatRows="0" selectLockedCells="1"/>
  <mergeCells count="53">
    <mergeCell ref="J29:K29"/>
    <mergeCell ref="C24:D24"/>
    <mergeCell ref="C26:K26"/>
    <mergeCell ref="A27:B27"/>
    <mergeCell ref="C27:H27"/>
    <mergeCell ref="J27:K27"/>
    <mergeCell ref="A28:B28"/>
    <mergeCell ref="C28:H28"/>
    <mergeCell ref="J28:K28"/>
    <mergeCell ref="C20:D20"/>
    <mergeCell ref="C21:D21"/>
    <mergeCell ref="C22:D22"/>
    <mergeCell ref="A29:B29"/>
    <mergeCell ref="C29:H29"/>
    <mergeCell ref="C23:D23"/>
    <mergeCell ref="C18:D18"/>
    <mergeCell ref="C19:D19"/>
    <mergeCell ref="C12:D12"/>
    <mergeCell ref="C13:D13"/>
    <mergeCell ref="T9:T11"/>
    <mergeCell ref="H9:H11"/>
    <mergeCell ref="I9:I11"/>
    <mergeCell ref="J9:J11"/>
    <mergeCell ref="K9:K11"/>
    <mergeCell ref="L9:L11"/>
    <mergeCell ref="M9:M11"/>
    <mergeCell ref="X9:X11"/>
    <mergeCell ref="Y9:Y11"/>
    <mergeCell ref="N9:N11"/>
    <mergeCell ref="O9:O11"/>
    <mergeCell ref="P9:P11"/>
    <mergeCell ref="Q9:Q11"/>
    <mergeCell ref="R9:R11"/>
    <mergeCell ref="S9:S11"/>
    <mergeCell ref="U9:U11"/>
    <mergeCell ref="V9:V11"/>
    <mergeCell ref="W9:W11"/>
    <mergeCell ref="A9:A11"/>
    <mergeCell ref="B9:B11"/>
    <mergeCell ref="C9:D11"/>
    <mergeCell ref="E9:E11"/>
    <mergeCell ref="F9:F11"/>
    <mergeCell ref="I1:J1"/>
    <mergeCell ref="B3:C3"/>
    <mergeCell ref="D3:G4"/>
    <mergeCell ref="A6:C6"/>
    <mergeCell ref="B8:M8"/>
    <mergeCell ref="N8:W8"/>
    <mergeCell ref="C14:D14"/>
    <mergeCell ref="C15:D15"/>
    <mergeCell ref="C16:D16"/>
    <mergeCell ref="C17:D17"/>
    <mergeCell ref="G9:G11"/>
  </mergeCells>
  <dataValidations count="6">
    <dataValidation type="list" allowBlank="1" showInputMessage="1" showErrorMessage="1" sqref="B12:B24" xr:uid="{F8E084AD-99E0-4081-84BF-D91B75E73549}">
      <formula1>"NSW (Regional/Metro), NSW (Regional only), All of Australia, APAC, Global"</formula1>
    </dataValidation>
    <dataValidation type="list" allowBlank="1" showInputMessage="1" showErrorMessage="1" sqref="P12:P24" xr:uid="{B34289B8-B22F-4D67-93A2-423C291CAF9A}">
      <formula1>"1 year, 1.5 years, 2 years, 3 years, 5 years, N/A"</formula1>
    </dataValidation>
    <dataValidation type="list" allowBlank="1" showInputMessage="1" showErrorMessage="1" sqref="A13:A24" xr:uid="{2A7D6996-7666-447B-AE1A-3ABF69556757}">
      <formula1>#REF!</formula1>
    </dataValidation>
    <dataValidation type="date" allowBlank="1" showErrorMessage="1" errorTitle="End Date" error="Possible reasons:_x000a_Date format: DD/MM/YYYY_x000a_Date before Start Date" sqref="F6" xr:uid="{DE17A5DB-B896-4403-AB49-59C3EC05CDBB}">
      <formula1>D6</formula1>
      <formula2>146463</formula2>
    </dataValidation>
    <dataValidation type="custom" allowBlank="1" showInputMessage="1" showErrorMessage="1" errorTitle="Estimated Days" error="Check total duration of engagement" sqref="H12:H24" xr:uid="{16145B3C-60DB-4D0B-B4F2-207AFF0163A2}">
      <formula1>AND($H$6&lt;&gt;"",H12&gt;0,H12&lt;=$H$6)</formula1>
    </dataValidation>
    <dataValidation type="date" allowBlank="1" showErrorMessage="1" errorTitle="End Date" error="Possible reasons:_x000a_Date format: DD/MM/YYYY_x000a_Date before Start Date" sqref="D6" xr:uid="{9B26D9FA-9D39-49F4-956D-683FE21711E3}">
      <formula1>C6</formula1>
      <formula2>146463</formula2>
    </dataValidation>
  </dataValidations>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54E23-1323-42A4-8B72-6CCF890DDF28}">
  <sheetPr codeName="Sheet15"/>
  <dimension ref="A1:H111"/>
  <sheetViews>
    <sheetView showGridLines="0" topLeftCell="A2" zoomScale="60" zoomScaleNormal="60" workbookViewId="0">
      <selection activeCell="F27" sqref="F27"/>
    </sheetView>
  </sheetViews>
  <sheetFormatPr defaultColWidth="0" defaultRowHeight="0" customHeight="1" zeroHeight="1"/>
  <cols>
    <col min="1" max="1" width="2.81640625" style="121" customWidth="1"/>
    <col min="2" max="2" width="0.81640625" style="121" customWidth="1"/>
    <col min="3" max="3" width="45.453125" style="121" customWidth="1"/>
    <col min="4" max="4" width="35.81640625" style="121" customWidth="1"/>
    <col min="5" max="5" width="94.453125" style="121" customWidth="1"/>
    <col min="6" max="6" width="107.81640625" style="121" customWidth="1"/>
    <col min="7" max="7" width="7.1796875" style="121" customWidth="1"/>
    <col min="8" max="8" width="0" style="121" hidden="1" customWidth="1"/>
    <col min="9" max="16384" width="8.81640625" style="121" hidden="1"/>
  </cols>
  <sheetData>
    <row r="1" spans="2:7" ht="14.5" hidden="1"/>
    <row r="2" spans="2:7" s="122" customFormat="1" ht="106.4" customHeight="1">
      <c r="B2" s="18"/>
      <c r="C2" s="19"/>
      <c r="D2" s="19"/>
      <c r="E2" s="41"/>
    </row>
    <row r="3" spans="2:7" ht="19.25" customHeight="1" thickBot="1">
      <c r="C3" s="323" t="s">
        <v>172</v>
      </c>
      <c r="D3" s="323"/>
      <c r="E3" s="323"/>
      <c r="F3" s="323"/>
      <c r="G3" s="77"/>
    </row>
    <row r="4" spans="2:7" ht="15" hidden="1" thickBot="1">
      <c r="C4" s="87"/>
      <c r="D4" s="87"/>
      <c r="E4" s="87"/>
    </row>
    <row r="5" spans="2:7" ht="24" thickBot="1">
      <c r="C5" s="95" t="s">
        <v>34</v>
      </c>
      <c r="D5" s="324" t="s">
        <v>7</v>
      </c>
      <c r="E5" s="325"/>
      <c r="F5" s="95" t="s">
        <v>68</v>
      </c>
    </row>
    <row r="6" spans="2:7" s="58" customFormat="1" ht="95.15" customHeight="1" thickBot="1">
      <c r="C6" s="97" t="s">
        <v>23</v>
      </c>
      <c r="D6" s="326" t="s">
        <v>24</v>
      </c>
      <c r="E6" s="327"/>
      <c r="F6" s="96" t="s">
        <v>25</v>
      </c>
    </row>
    <row r="7" spans="2:7" s="58" customFormat="1" ht="95.15" customHeight="1" thickBot="1">
      <c r="C7" s="97" t="s">
        <v>13</v>
      </c>
      <c r="D7" s="326" t="s">
        <v>26</v>
      </c>
      <c r="E7" s="327"/>
      <c r="F7" s="96" t="s">
        <v>50</v>
      </c>
    </row>
    <row r="8" spans="2:7" s="58" customFormat="1" ht="95.15" customHeight="1" thickBot="1">
      <c r="C8" s="97" t="s">
        <v>14</v>
      </c>
      <c r="D8" s="326" t="s">
        <v>82</v>
      </c>
      <c r="E8" s="327"/>
      <c r="F8" s="96" t="s">
        <v>51</v>
      </c>
    </row>
    <row r="9" spans="2:7" s="58" customFormat="1" ht="95.15" customHeight="1" thickBot="1">
      <c r="C9" s="97" t="s">
        <v>15</v>
      </c>
      <c r="D9" s="321" t="s">
        <v>27</v>
      </c>
      <c r="E9" s="322"/>
      <c r="F9" s="96" t="s">
        <v>28</v>
      </c>
    </row>
    <row r="10" spans="2:7" s="58" customFormat="1" ht="95.15" customHeight="1" thickBot="1">
      <c r="C10" s="98" t="s">
        <v>16</v>
      </c>
      <c r="D10" s="321" t="s">
        <v>29</v>
      </c>
      <c r="E10" s="322"/>
      <c r="F10" s="96" t="s">
        <v>30</v>
      </c>
    </row>
    <row r="11" spans="2:7" s="58" customFormat="1" ht="65.150000000000006" customHeight="1">
      <c r="C11" s="99" t="s">
        <v>17</v>
      </c>
      <c r="D11" s="331" t="s">
        <v>83</v>
      </c>
      <c r="E11" s="332"/>
      <c r="F11" s="333" t="s">
        <v>31</v>
      </c>
    </row>
    <row r="12" spans="2:7" s="58" customFormat="1" ht="65.150000000000006" customHeight="1" thickBot="1">
      <c r="C12" s="100"/>
      <c r="D12" s="335" t="s">
        <v>32</v>
      </c>
      <c r="E12" s="336"/>
      <c r="F12" s="334"/>
    </row>
    <row r="13" spans="2:7" s="123" customFormat="1" ht="95.15" customHeight="1" thickBot="1">
      <c r="C13" s="97" t="s">
        <v>18</v>
      </c>
      <c r="D13" s="321" t="s">
        <v>33</v>
      </c>
      <c r="E13" s="322"/>
      <c r="F13" s="96" t="s">
        <v>31</v>
      </c>
    </row>
    <row r="14" spans="2:7" ht="21">
      <c r="C14" s="88"/>
      <c r="D14" s="88"/>
      <c r="E14" s="89"/>
      <c r="F14" s="90"/>
    </row>
    <row r="15" spans="2:7" ht="21.65" customHeight="1" thickBot="1">
      <c r="C15" s="323" t="s">
        <v>130</v>
      </c>
      <c r="D15" s="323"/>
      <c r="E15" s="323"/>
      <c r="F15" s="323"/>
      <c r="G15" s="77"/>
    </row>
    <row r="16" spans="2:7" ht="21.5" hidden="1" thickBot="1">
      <c r="C16" s="88"/>
      <c r="D16" s="88"/>
      <c r="E16" s="89"/>
      <c r="F16" s="90"/>
    </row>
    <row r="17" spans="3:6" ht="76.25" customHeight="1" thickBot="1">
      <c r="C17" s="95" t="s">
        <v>173</v>
      </c>
      <c r="D17" s="118" t="s">
        <v>174</v>
      </c>
      <c r="E17" s="118" t="s">
        <v>84</v>
      </c>
      <c r="F17" s="95" t="s">
        <v>85</v>
      </c>
    </row>
    <row r="18" spans="3:6" ht="14.75" hidden="1" customHeight="1" thickBot="1">
      <c r="C18" s="91" t="s">
        <v>86</v>
      </c>
      <c r="D18" s="91"/>
      <c r="E18" s="92" t="s">
        <v>48</v>
      </c>
      <c r="F18" s="93" t="s">
        <v>87</v>
      </c>
    </row>
    <row r="19" spans="3:6" ht="14.75" hidden="1" customHeight="1" thickBot="1">
      <c r="C19" s="337" t="s">
        <v>88</v>
      </c>
      <c r="D19" s="115"/>
      <c r="E19" s="92" t="s">
        <v>20</v>
      </c>
      <c r="F19" s="93" t="s">
        <v>52</v>
      </c>
    </row>
    <row r="20" spans="3:6" ht="14.75" hidden="1" customHeight="1" thickBot="1">
      <c r="C20" s="338"/>
      <c r="D20" s="116"/>
      <c r="E20" s="92" t="s">
        <v>89</v>
      </c>
      <c r="F20" s="93" t="s">
        <v>90</v>
      </c>
    </row>
    <row r="21" spans="3:6" ht="14.75" hidden="1" customHeight="1" thickBot="1">
      <c r="C21" s="338"/>
      <c r="D21" s="116"/>
      <c r="E21" s="92" t="s">
        <v>91</v>
      </c>
      <c r="F21" s="93" t="s">
        <v>92</v>
      </c>
    </row>
    <row r="22" spans="3:6" ht="14.75" hidden="1" customHeight="1" thickBot="1">
      <c r="C22" s="338"/>
      <c r="D22" s="116"/>
      <c r="E22" s="92" t="s">
        <v>21</v>
      </c>
      <c r="F22" s="93" t="s">
        <v>93</v>
      </c>
    </row>
    <row r="23" spans="3:6" ht="14.75" hidden="1" customHeight="1" thickBot="1">
      <c r="C23" s="339"/>
      <c r="D23" s="117"/>
      <c r="E23" s="92" t="s">
        <v>94</v>
      </c>
      <c r="F23" s="93" t="s">
        <v>95</v>
      </c>
    </row>
    <row r="24" spans="3:6" ht="15" hidden="1" thickBot="1"/>
    <row r="25" spans="3:6" ht="42.5" thickBot="1">
      <c r="C25" s="340" t="s">
        <v>183</v>
      </c>
      <c r="D25" s="96" t="s">
        <v>147</v>
      </c>
      <c r="E25" s="114" t="s">
        <v>152</v>
      </c>
      <c r="F25" s="113" t="s">
        <v>175</v>
      </c>
    </row>
    <row r="26" spans="3:6" ht="84.5" thickBot="1">
      <c r="C26" s="341"/>
      <c r="D26" s="114" t="s">
        <v>150</v>
      </c>
      <c r="E26" s="114" t="s">
        <v>161</v>
      </c>
      <c r="F26" s="113" t="s">
        <v>176</v>
      </c>
    </row>
    <row r="27" spans="3:6" ht="42.5" thickBot="1">
      <c r="C27" s="341"/>
      <c r="D27" s="114" t="s">
        <v>152</v>
      </c>
      <c r="E27" s="114" t="s">
        <v>152</v>
      </c>
      <c r="F27" s="113" t="s">
        <v>175</v>
      </c>
    </row>
    <row r="28" spans="3:6" ht="63.5" thickBot="1">
      <c r="C28" s="341"/>
      <c r="D28" s="114" t="s">
        <v>155</v>
      </c>
      <c r="E28" s="114" t="s">
        <v>162</v>
      </c>
      <c r="F28" s="113" t="s">
        <v>177</v>
      </c>
    </row>
    <row r="29" spans="3:6" ht="84.5" thickBot="1">
      <c r="C29" s="341"/>
      <c r="D29" s="114" t="s">
        <v>157</v>
      </c>
      <c r="E29" s="114" t="s">
        <v>163</v>
      </c>
      <c r="F29" s="113" t="s">
        <v>178</v>
      </c>
    </row>
    <row r="30" spans="3:6" ht="63.5" thickBot="1">
      <c r="C30" s="341"/>
      <c r="D30" s="114" t="s">
        <v>159</v>
      </c>
      <c r="E30" s="114" t="s">
        <v>164</v>
      </c>
      <c r="F30" s="113" t="s">
        <v>179</v>
      </c>
    </row>
    <row r="31" spans="3:6" ht="63.5" thickBot="1">
      <c r="C31" s="341"/>
      <c r="D31" s="114" t="s">
        <v>160</v>
      </c>
      <c r="E31" s="114" t="s">
        <v>162</v>
      </c>
      <c r="F31" s="113" t="s">
        <v>177</v>
      </c>
    </row>
    <row r="32" spans="3:6" ht="105.5" thickBot="1">
      <c r="C32" s="342" t="s">
        <v>184</v>
      </c>
      <c r="D32" s="96" t="s">
        <v>148</v>
      </c>
      <c r="E32" s="96" t="s">
        <v>20</v>
      </c>
      <c r="F32" s="113" t="s">
        <v>52</v>
      </c>
    </row>
    <row r="33" spans="1:8" ht="63.5" thickBot="1">
      <c r="C33" s="343"/>
      <c r="D33" s="114" t="s">
        <v>168</v>
      </c>
      <c r="E33" s="114" t="s">
        <v>166</v>
      </c>
      <c r="F33" s="113" t="s">
        <v>181</v>
      </c>
    </row>
    <row r="34" spans="1:8" ht="63.5" thickBot="1">
      <c r="C34" s="343"/>
      <c r="D34" s="114" t="s">
        <v>153</v>
      </c>
      <c r="E34" s="114" t="s">
        <v>165</v>
      </c>
      <c r="F34" s="113" t="s">
        <v>180</v>
      </c>
    </row>
    <row r="35" spans="1:8" ht="63.5" thickBot="1">
      <c r="C35" s="343"/>
      <c r="D35" s="114" t="s">
        <v>156</v>
      </c>
      <c r="E35" s="114" t="s">
        <v>166</v>
      </c>
      <c r="F35" s="113" t="s">
        <v>181</v>
      </c>
    </row>
    <row r="36" spans="1:8" ht="63.5" thickBot="1">
      <c r="C36" s="344"/>
      <c r="D36" s="114" t="s">
        <v>158</v>
      </c>
      <c r="E36" s="114" t="s">
        <v>167</v>
      </c>
      <c r="F36" s="113" t="s">
        <v>182</v>
      </c>
    </row>
    <row r="37" spans="1:8" ht="168.5" thickBot="1">
      <c r="C37" s="345" t="s">
        <v>185</v>
      </c>
      <c r="D37" s="114" t="s">
        <v>149</v>
      </c>
      <c r="E37" s="114" t="s">
        <v>22</v>
      </c>
      <c r="F37" s="113" t="s">
        <v>92</v>
      </c>
    </row>
    <row r="38" spans="1:8" ht="63.5" thickBot="1">
      <c r="C38" s="345"/>
      <c r="D38" s="114" t="s">
        <v>151</v>
      </c>
      <c r="E38" s="114" t="s">
        <v>166</v>
      </c>
      <c r="F38" s="113" t="s">
        <v>181</v>
      </c>
    </row>
    <row r="39" spans="1:8" ht="84.5" thickBot="1">
      <c r="C39" s="346"/>
      <c r="D39" s="124" t="s">
        <v>154</v>
      </c>
      <c r="E39" s="125" t="s">
        <v>161</v>
      </c>
      <c r="F39" s="126" t="s">
        <v>176</v>
      </c>
    </row>
    <row r="40" spans="1:8" ht="21">
      <c r="C40" s="88"/>
      <c r="D40" s="88"/>
      <c r="E40" s="89"/>
      <c r="F40" s="90"/>
    </row>
    <row r="41" spans="1:8" ht="26.5" thickBot="1">
      <c r="A41" s="323" t="s">
        <v>140</v>
      </c>
      <c r="B41" s="323"/>
      <c r="C41" s="323"/>
      <c r="D41" s="323"/>
      <c r="E41" s="323"/>
      <c r="F41" s="323"/>
      <c r="G41" s="323"/>
      <c r="H41" s="323"/>
    </row>
    <row r="42" spans="1:8" ht="24" thickBot="1">
      <c r="C42" s="95" t="s">
        <v>114</v>
      </c>
      <c r="D42" s="328" t="s">
        <v>7</v>
      </c>
      <c r="E42" s="329"/>
      <c r="F42" s="330"/>
    </row>
    <row r="43" spans="1:8" ht="93" customHeight="1" thickBot="1">
      <c r="C43" s="101" t="s">
        <v>116</v>
      </c>
      <c r="D43" s="347" t="s">
        <v>117</v>
      </c>
      <c r="E43" s="348"/>
      <c r="F43" s="349"/>
    </row>
    <row r="44" spans="1:8" ht="91.25" customHeight="1" thickBot="1">
      <c r="C44" s="101" t="s">
        <v>0</v>
      </c>
      <c r="D44" s="347" t="s">
        <v>118</v>
      </c>
      <c r="E44" s="348"/>
      <c r="F44" s="349"/>
    </row>
    <row r="45" spans="1:8" ht="52.5" customHeight="1" thickBot="1">
      <c r="C45" s="101" t="s">
        <v>19</v>
      </c>
      <c r="D45" s="347" t="s">
        <v>119</v>
      </c>
      <c r="E45" s="348"/>
      <c r="F45" s="349"/>
    </row>
    <row r="46" spans="1:8" ht="65.150000000000006" customHeight="1" thickBot="1">
      <c r="C46" s="101" t="s">
        <v>120</v>
      </c>
      <c r="D46" s="347" t="s">
        <v>121</v>
      </c>
      <c r="E46" s="348"/>
      <c r="F46" s="349"/>
    </row>
    <row r="47" spans="1:8" ht="96" customHeight="1" thickBot="1">
      <c r="C47" s="101" t="s">
        <v>122</v>
      </c>
      <c r="D47" s="347" t="s">
        <v>123</v>
      </c>
      <c r="E47" s="348"/>
      <c r="F47" s="349"/>
    </row>
    <row r="48" spans="1:8" ht="100.25" customHeight="1" thickBot="1">
      <c r="C48" s="101" t="s">
        <v>124</v>
      </c>
      <c r="D48" s="347" t="s">
        <v>125</v>
      </c>
      <c r="E48" s="348"/>
      <c r="F48" s="349"/>
    </row>
    <row r="49" spans="3:6" ht="103.25" customHeight="1" thickBot="1">
      <c r="C49" s="101" t="s">
        <v>126</v>
      </c>
      <c r="D49" s="347" t="s">
        <v>127</v>
      </c>
      <c r="E49" s="348"/>
      <c r="F49" s="349"/>
    </row>
    <row r="50" spans="3:6" ht="40.5" customHeight="1" thickBot="1">
      <c r="C50" s="101" t="s">
        <v>128</v>
      </c>
      <c r="D50" s="347" t="s">
        <v>129</v>
      </c>
      <c r="E50" s="348"/>
      <c r="F50" s="349"/>
    </row>
    <row r="51" spans="3:6" ht="21">
      <c r="C51" s="88"/>
      <c r="D51" s="88"/>
      <c r="E51" s="89"/>
      <c r="F51" s="90"/>
    </row>
    <row r="52" spans="3:6" ht="21">
      <c r="C52" s="88"/>
      <c r="D52" s="88"/>
      <c r="E52" s="89"/>
      <c r="F52" s="90"/>
    </row>
    <row r="53" spans="3:6" ht="21">
      <c r="C53" s="88"/>
      <c r="D53" s="88"/>
      <c r="E53" s="89"/>
      <c r="F53" s="90"/>
    </row>
    <row r="54" spans="3:6" ht="21">
      <c r="C54" s="88"/>
      <c r="D54" s="88"/>
      <c r="E54" s="89"/>
      <c r="F54" s="90"/>
    </row>
    <row r="55" spans="3:6" ht="21">
      <c r="C55" s="88"/>
      <c r="D55" s="88"/>
      <c r="E55" s="89"/>
      <c r="F55" s="90"/>
    </row>
    <row r="56" spans="3:6" ht="21">
      <c r="C56" s="88"/>
      <c r="D56" s="88"/>
      <c r="E56" s="89"/>
      <c r="F56" s="90"/>
    </row>
    <row r="57" spans="3:6" ht="21">
      <c r="C57" s="88"/>
      <c r="D57" s="88"/>
      <c r="E57" s="89"/>
      <c r="F57" s="90"/>
    </row>
    <row r="58" spans="3:6" ht="21">
      <c r="C58" s="88"/>
      <c r="D58" s="88"/>
      <c r="E58" s="89"/>
      <c r="F58" s="90"/>
    </row>
    <row r="59" spans="3:6" ht="21">
      <c r="C59" s="88"/>
      <c r="D59" s="88"/>
      <c r="E59" s="89"/>
      <c r="F59" s="90"/>
    </row>
    <row r="60" spans="3:6" ht="21">
      <c r="C60" s="88"/>
      <c r="D60" s="88"/>
      <c r="E60" s="89"/>
      <c r="F60" s="90"/>
    </row>
    <row r="61" spans="3:6" ht="21">
      <c r="C61" s="88"/>
      <c r="D61" s="88"/>
      <c r="E61" s="89"/>
      <c r="F61" s="90"/>
    </row>
    <row r="62" spans="3:6" ht="21">
      <c r="C62" s="88"/>
      <c r="D62" s="88"/>
      <c r="E62" s="89"/>
      <c r="F62" s="90"/>
    </row>
    <row r="63" spans="3:6" ht="21">
      <c r="C63" s="88"/>
      <c r="D63" s="88"/>
      <c r="E63" s="89"/>
      <c r="F63" s="90"/>
    </row>
    <row r="64" spans="3:6" ht="21">
      <c r="C64" s="88"/>
      <c r="D64" s="88"/>
      <c r="E64" s="89"/>
      <c r="F64" s="90"/>
    </row>
    <row r="65" spans="3:7" ht="21">
      <c r="C65" s="88"/>
      <c r="D65" s="88"/>
      <c r="E65" s="89"/>
      <c r="F65" s="90"/>
    </row>
    <row r="66" spans="3:7" ht="21">
      <c r="C66" s="88"/>
      <c r="D66" s="88"/>
      <c r="E66" s="89"/>
      <c r="F66" s="90"/>
    </row>
    <row r="67" spans="3:7" ht="21">
      <c r="C67" s="88"/>
      <c r="D67" s="88"/>
      <c r="E67" s="89"/>
      <c r="F67" s="90"/>
    </row>
    <row r="68" spans="3:7" ht="21">
      <c r="C68" s="88"/>
      <c r="D68" s="88"/>
      <c r="E68" s="89"/>
      <c r="F68" s="90"/>
    </row>
    <row r="69" spans="3:7" ht="21">
      <c r="C69" s="88"/>
      <c r="D69" s="88"/>
      <c r="E69" s="89"/>
      <c r="F69" s="90"/>
    </row>
    <row r="70" spans="3:7" ht="21">
      <c r="C70" s="88"/>
      <c r="D70" s="88"/>
      <c r="E70" s="89"/>
      <c r="F70" s="90"/>
    </row>
    <row r="71" spans="3:7" ht="21">
      <c r="C71" s="88"/>
      <c r="D71" s="88"/>
      <c r="E71" s="89"/>
      <c r="F71" s="90"/>
    </row>
    <row r="72" spans="3:7" ht="21">
      <c r="C72" s="88"/>
      <c r="D72" s="88"/>
      <c r="E72" s="89"/>
      <c r="F72" s="90"/>
    </row>
    <row r="73" spans="3:7" ht="21">
      <c r="C73" s="88"/>
      <c r="D73" s="88"/>
      <c r="E73" s="89"/>
      <c r="F73" s="90"/>
    </row>
    <row r="74" spans="3:7" ht="21">
      <c r="C74" s="88"/>
      <c r="D74" s="88"/>
      <c r="E74" s="89"/>
      <c r="F74" s="90"/>
    </row>
    <row r="75" spans="3:7" ht="21">
      <c r="C75" s="88"/>
      <c r="D75" s="88"/>
      <c r="E75" s="89"/>
      <c r="F75" s="90"/>
    </row>
    <row r="76" spans="3:7" ht="21">
      <c r="C76" s="88"/>
      <c r="D76" s="88"/>
      <c r="E76" s="89"/>
      <c r="F76" s="90"/>
    </row>
    <row r="77" spans="3:7" ht="21">
      <c r="C77" s="88"/>
      <c r="D77" s="88"/>
      <c r="E77" s="89"/>
      <c r="F77" s="90"/>
    </row>
    <row r="78" spans="3:7" ht="21">
      <c r="C78" s="88"/>
      <c r="D78" s="88"/>
      <c r="E78" s="89"/>
      <c r="F78" s="90"/>
    </row>
    <row r="79" spans="3:7" ht="21">
      <c r="C79" s="88"/>
      <c r="D79" s="88"/>
      <c r="E79" s="89"/>
      <c r="F79" s="90"/>
    </row>
    <row r="80" spans="3:7" ht="16.25" customHeight="1">
      <c r="E80" s="94"/>
      <c r="F80" s="84"/>
      <c r="G80" s="127"/>
    </row>
    <row r="81" spans="3:7" ht="14.5">
      <c r="C81" s="128"/>
      <c r="D81" s="128"/>
      <c r="E81" s="129"/>
      <c r="F81" s="130"/>
      <c r="G81" s="127"/>
    </row>
    <row r="82" spans="3:7" ht="14.5">
      <c r="C82" s="128"/>
      <c r="D82" s="128"/>
      <c r="E82" s="131"/>
      <c r="F82" s="85"/>
    </row>
    <row r="83" spans="3:7" ht="14.5">
      <c r="F83" s="86"/>
    </row>
    <row r="84" spans="3:7" ht="14.5"/>
    <row r="85" spans="3:7" ht="14.5"/>
    <row r="86" spans="3:7" ht="30" customHeight="1"/>
    <row r="87" spans="3:7" ht="23.75" customHeight="1">
      <c r="C87" s="132"/>
      <c r="D87" s="132"/>
      <c r="E87" s="132"/>
    </row>
    <row r="88" spans="3:7" ht="23.75" customHeight="1">
      <c r="C88" s="85"/>
      <c r="D88" s="85"/>
      <c r="E88" s="133"/>
    </row>
    <row r="89" spans="3:7" ht="23.75" customHeight="1">
      <c r="C89" s="85"/>
      <c r="D89" s="85"/>
      <c r="E89" s="133"/>
    </row>
    <row r="90" spans="3:7" ht="23.75" customHeight="1">
      <c r="C90" s="85"/>
      <c r="D90" s="85"/>
      <c r="E90" s="133"/>
    </row>
    <row r="91" spans="3:7" ht="23.75" customHeight="1">
      <c r="C91" s="85"/>
      <c r="D91" s="85"/>
      <c r="E91" s="133"/>
    </row>
    <row r="92" spans="3:7" ht="23.75" customHeight="1">
      <c r="C92" s="85"/>
      <c r="D92" s="85"/>
      <c r="E92" s="133"/>
    </row>
    <row r="93" spans="3:7" ht="23.75" customHeight="1">
      <c r="C93" s="85"/>
      <c r="D93" s="85"/>
      <c r="E93" s="133"/>
    </row>
    <row r="94" spans="3:7" ht="19.399999999999999" customHeight="1">
      <c r="C94" s="85"/>
      <c r="D94" s="85"/>
      <c r="E94" s="133"/>
    </row>
    <row r="95" spans="3:7" ht="14.5">
      <c r="C95" s="134"/>
      <c r="D95" s="134"/>
      <c r="E95" s="135"/>
    </row>
    <row r="96" spans="3:7" ht="14.5">
      <c r="F96" s="133"/>
    </row>
    <row r="97" spans="3:5" ht="14.5"/>
    <row r="98" spans="3:5" ht="14.5"/>
    <row r="99" spans="3:5" ht="14.5">
      <c r="C99" s="136"/>
      <c r="D99" s="136"/>
      <c r="E99" s="136"/>
    </row>
    <row r="100" spans="3:5" ht="14.5">
      <c r="C100" s="136"/>
      <c r="D100" s="136"/>
      <c r="E100" s="136"/>
    </row>
    <row r="101" spans="3:5" ht="14.5">
      <c r="C101" s="136"/>
      <c r="D101" s="136"/>
      <c r="E101" s="136"/>
    </row>
    <row r="102" spans="3:5" ht="14.5">
      <c r="C102" s="136"/>
      <c r="D102" s="136"/>
      <c r="E102" s="136"/>
    </row>
    <row r="103" spans="3:5" ht="14.5">
      <c r="C103" s="136"/>
      <c r="D103" s="136"/>
      <c r="E103" s="136"/>
    </row>
    <row r="104" spans="3:5" ht="14.5">
      <c r="C104" s="136"/>
      <c r="D104" s="136"/>
      <c r="E104" s="136"/>
    </row>
    <row r="105" spans="3:5" ht="14.5">
      <c r="C105" s="136"/>
      <c r="D105" s="136"/>
      <c r="E105" s="136"/>
    </row>
    <row r="106" spans="3:5" ht="14.5">
      <c r="C106" s="136"/>
      <c r="D106" s="136"/>
      <c r="E106" s="136"/>
    </row>
    <row r="107" spans="3:5" ht="14.5">
      <c r="C107" s="136"/>
      <c r="D107" s="136"/>
      <c r="E107" s="136"/>
    </row>
    <row r="108" spans="3:5" ht="14.5">
      <c r="C108" s="136"/>
      <c r="D108" s="136"/>
      <c r="E108" s="136"/>
    </row>
    <row r="109" spans="3:5" ht="14.5"/>
    <row r="110" spans="3:5" ht="14.75" customHeight="1"/>
    <row r="111" spans="3:5" ht="14.75" customHeight="1"/>
  </sheetData>
  <sheetProtection algorithmName="SHA-512" hashValue="VidAYhwm+g087FaDMZdlcjlzAb1THazPXwuP8y6KiehAp0jFyiqL6BngQPwGzBKfchy2LZeEtmfTOzNy6+8Rdw==" saltValue="9uT3EHo5BOKszLWNUUdLFQ==" spinCount="100000" sheet="1" formatColumns="0" formatRows="0"/>
  <mergeCells count="26">
    <mergeCell ref="D49:F49"/>
    <mergeCell ref="D50:F50"/>
    <mergeCell ref="D43:F43"/>
    <mergeCell ref="D44:F44"/>
    <mergeCell ref="D45:F45"/>
    <mergeCell ref="D46:F46"/>
    <mergeCell ref="D47:F47"/>
    <mergeCell ref="D48:F48"/>
    <mergeCell ref="D42:F42"/>
    <mergeCell ref="D10:E10"/>
    <mergeCell ref="D11:E11"/>
    <mergeCell ref="F11:F12"/>
    <mergeCell ref="D12:E12"/>
    <mergeCell ref="D13:E13"/>
    <mergeCell ref="C15:F15"/>
    <mergeCell ref="C19:C23"/>
    <mergeCell ref="C25:C31"/>
    <mergeCell ref="C32:C36"/>
    <mergeCell ref="C37:C39"/>
    <mergeCell ref="A41:H41"/>
    <mergeCell ref="D9:E9"/>
    <mergeCell ref="C3:F3"/>
    <mergeCell ref="D5:E5"/>
    <mergeCell ref="D6:E6"/>
    <mergeCell ref="D7:E7"/>
    <mergeCell ref="D8:E8"/>
  </mergeCell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DEBE2-1A5E-42DC-84E5-F5FAB6969ED1}">
  <sheetPr codeName="Sheet11"/>
  <dimension ref="A1:B12"/>
  <sheetViews>
    <sheetView topLeftCell="A6" workbookViewId="0">
      <selection sqref="A1:XFD5"/>
    </sheetView>
  </sheetViews>
  <sheetFormatPr defaultRowHeight="14.5" outlineLevelRow="1"/>
  <cols>
    <col min="1" max="1" width="13.08984375" bestFit="1" customWidth="1"/>
    <col min="2" max="2" width="4.81640625" customWidth="1"/>
    <col min="7" max="7" width="12.90625" customWidth="1"/>
  </cols>
  <sheetData>
    <row r="1" spans="1:2" hidden="1" outlineLevel="1">
      <c r="A1" s="20" t="s">
        <v>0</v>
      </c>
      <c r="B1" s="14">
        <v>0.1</v>
      </c>
    </row>
    <row r="2" spans="1:2" hidden="1" outlineLevel="1"/>
    <row r="3" spans="1:2" hidden="1" outlineLevel="1">
      <c r="A3" s="350" t="s">
        <v>43</v>
      </c>
      <c r="B3" s="350"/>
    </row>
    <row r="4" spans="1:2" hidden="1" outlineLevel="1">
      <c r="A4" s="13">
        <v>5000000</v>
      </c>
      <c r="B4" s="14">
        <v>7.0000000000000007E-2</v>
      </c>
    </row>
    <row r="5" spans="1:2" hidden="1" outlineLevel="1"/>
    <row r="6" spans="1:2" collapsed="1"/>
    <row r="11" spans="1:2">
      <c r="A11" s="13"/>
      <c r="B11" s="14"/>
    </row>
    <row r="12" spans="1:2">
      <c r="A12" s="13"/>
    </row>
  </sheetData>
  <sheetProtection algorithmName="SHA-512" hashValue="OJLGGrYaoWcopIl28qvEHWNqkewX3cDSbCwbbwxUI7DKV/UbJ+76zfmV6bkHHstvWwkA+pDRNopjU8pnjsOjdA==" saltValue="BVnrQQmy/2w9uIVTm2uNNQ==" spinCount="100000" sheet="1" objects="1" scenarios="1"/>
  <mergeCells count="1">
    <mergeCell ref="A3:B3"/>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d9f75977-46eb-48a6-b46c-0b6dfe3bc6ec">
      <UserInfo>
        <DisplayName>Guilherme Garcia</DisplayName>
        <AccountId>166</AccountId>
        <AccountType/>
      </UserInfo>
      <UserInfo>
        <DisplayName>Neeraj Kumar</DisplayName>
        <AccountId>23</AccountId>
        <AccountType/>
      </UserInfo>
    </SharedWithUsers>
    <lcf76f155ced4ddcb4097134ff3c332f xmlns="378a4d25-c2a3-4325-9dd6-fe34e4c7c9fb">
      <Terms xmlns="http://schemas.microsoft.com/office/infopath/2007/PartnerControls"/>
    </lcf76f155ced4ddcb4097134ff3c332f>
    <TaxCatchAll xmlns="9f0ac7ce-5f57-4ea0-9af7-01d4f3f1cca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6EBD3AC31837040B76350B54AB36A8A" ma:contentTypeVersion="16" ma:contentTypeDescription="Create a new document." ma:contentTypeScope="" ma:versionID="1dab6f90bb83d9cd5e0735d7c5275804">
  <xsd:schema xmlns:xsd="http://www.w3.org/2001/XMLSchema" xmlns:xs="http://www.w3.org/2001/XMLSchema" xmlns:p="http://schemas.microsoft.com/office/2006/metadata/properties" xmlns:ns2="378a4d25-c2a3-4325-9dd6-fe34e4c7c9fb" xmlns:ns3="d9f75977-46eb-48a6-b46c-0b6dfe3bc6ec" xmlns:ns4="9f0ac7ce-5f57-4ea0-9af7-01d4f3f1ccae" targetNamespace="http://schemas.microsoft.com/office/2006/metadata/properties" ma:root="true" ma:fieldsID="e7019803be2ff3d1512d3c9649a2ff29" ns2:_="" ns3:_="" ns4:_="">
    <xsd:import namespace="378a4d25-c2a3-4325-9dd6-fe34e4c7c9fb"/>
    <xsd:import namespace="d9f75977-46eb-48a6-b46c-0b6dfe3bc6ec"/>
    <xsd:import namespace="9f0ac7ce-5f57-4ea0-9af7-01d4f3f1cca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8a4d25-c2a3-4325-9dd6-fe34e4c7c9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6004604-8c32-4241-8b90-5e68b4a33b5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9f75977-46eb-48a6-b46c-0b6dfe3bc6e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0ac7ce-5f57-4ea0-9af7-01d4f3f1cca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1127dec7-921d-4d44-910b-4e97223fe037}" ma:internalName="TaxCatchAll" ma:showField="CatchAllData" ma:web="d9f75977-46eb-48a6-b46c-0b6dfe3bc6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564CB9-2246-417B-BB64-6A98B5EC1EBA}">
  <ds:schemaRefs>
    <ds:schemaRef ds:uri="http://schemas.microsoft.com/sharepoint/v3/contenttype/forms"/>
  </ds:schemaRefs>
</ds:datastoreItem>
</file>

<file path=customXml/itemProps2.xml><?xml version="1.0" encoding="utf-8"?>
<ds:datastoreItem xmlns:ds="http://schemas.openxmlformats.org/officeDocument/2006/customXml" ds:itemID="{1EEA85DA-8C66-414B-AF73-E6E4B628AF66}">
  <ds:schemaRefs>
    <ds:schemaRef ds:uri="http://www.w3.org/XML/1998/namespace"/>
    <ds:schemaRef ds:uri="d9f75977-46eb-48a6-b46c-0b6dfe3bc6ec"/>
    <ds:schemaRef ds:uri="http://schemas.openxmlformats.org/package/2006/metadata/core-properties"/>
    <ds:schemaRef ds:uri="http://schemas.microsoft.com/office/infopath/2007/PartnerControls"/>
    <ds:schemaRef ds:uri="http://schemas.microsoft.com/office/2006/documentManagement/types"/>
    <ds:schemaRef ds:uri="http://purl.org/dc/elements/1.1/"/>
    <ds:schemaRef ds:uri="378a4d25-c2a3-4325-9dd6-fe34e4c7c9fb"/>
    <ds:schemaRef ds:uri="http://purl.org/dc/dcmitype/"/>
    <ds:schemaRef ds:uri="9f0ac7ce-5f57-4ea0-9af7-01d4f3f1ccae"/>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2B40FFF9-6517-494A-A56C-BC2F732AB8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8a4d25-c2a3-4325-9dd6-fe34e4c7c9fb"/>
    <ds:schemaRef ds:uri="d9f75977-46eb-48a6-b46c-0b6dfe3bc6ec"/>
    <ds:schemaRef ds:uri="9f0ac7ce-5f57-4ea0-9af7-01d4f3f1cc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17</vt:i4>
      </vt:variant>
    </vt:vector>
  </HeadingPairs>
  <TitlesOfParts>
    <vt:vector size="23" baseType="lpstr">
      <vt:lpstr>Instructions for S.1</vt:lpstr>
      <vt:lpstr>S.1 Pricing &amp; Resource Mix</vt:lpstr>
      <vt:lpstr>C04 Construction Services</vt:lpstr>
      <vt:lpstr>C05 Maintenance Services</vt:lpstr>
      <vt:lpstr>C07 Satellite Services</vt:lpstr>
      <vt:lpstr>Terms &amp; Definitions</vt:lpstr>
      <vt:lpstr>Analyst</vt:lpstr>
      <vt:lpstr>Audit</vt:lpstr>
      <vt:lpstr>CiC_Work_Category</vt:lpstr>
      <vt:lpstr>Consultant</vt:lpstr>
      <vt:lpstr>Director</vt:lpstr>
      <vt:lpstr>Financial</vt:lpstr>
      <vt:lpstr>Government_and_Business_Strategy</vt:lpstr>
      <vt:lpstr>Manager</vt:lpstr>
      <vt:lpstr>Operations</vt:lpstr>
      <vt:lpstr>Partner</vt:lpstr>
      <vt:lpstr>'C04 Construction Services'!PMS</vt:lpstr>
      <vt:lpstr>'C05 Maintenance Services'!PMS</vt:lpstr>
      <vt:lpstr>'C07 Satellite Services'!PMS</vt:lpstr>
      <vt:lpstr>PMS</vt:lpstr>
      <vt:lpstr>PMS_List</vt:lpstr>
      <vt:lpstr>Senior_Consultant</vt:lpstr>
      <vt:lpstr>Senior_Manager</vt:lpstr>
    </vt:vector>
  </TitlesOfParts>
  <Manager/>
  <Company>Department of Finance Services and Innovation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Neeraj.Kumar@treasury.nsw.gov.au</dc:creator>
  <cp:keywords/>
  <dc:description/>
  <cp:lastModifiedBy>Neeraj Kumar</cp:lastModifiedBy>
  <cp:revision/>
  <dcterms:created xsi:type="dcterms:W3CDTF">2019-02-22T00:55:58Z</dcterms:created>
  <dcterms:modified xsi:type="dcterms:W3CDTF">2023-05-19T06:33:17Z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0x010100F6EBD3AC31837040B76350B54AB36A8A</vt:lpwstr>
  </property>
  <property fmtid="{D5CDD505-2E9C-101B-9397-08002B2CF9AE}" pid="5" name="MediaServiceImageTags">
    <vt:lpwstr/>
  </property>
</Properties>
</file>